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gretchenjordan/Downloads/"/>
    </mc:Choice>
  </mc:AlternateContent>
  <xr:revisionPtr revIDLastSave="0" documentId="13_ncr:1_{A67CC4F9-F375-A547-A9D6-82F7BBF82756}" xr6:coauthVersionLast="36" xr6:coauthVersionMax="47" xr10:uidLastSave="{00000000-0000-0000-0000-000000000000}"/>
  <bookViews>
    <workbookView xWindow="-100" yWindow="500" windowWidth="23260" windowHeight="12580" xr2:uid="{3C70C15C-DEE7-458B-8AD2-5F451A04329F}"/>
  </bookViews>
  <sheets>
    <sheet name="Pay Structure" sheetId="3" r:id="rId1"/>
    <sheet name="Pay Differentials by State" sheetId="1" r:id="rId2"/>
    <sheet name="Sheet2" sheetId="2" r:id="rId3"/>
  </sheets>
  <definedNames>
    <definedName name="_xlnm.Print_Area" localSheetId="1">'Pay Differentials by State'!$A$1:$G$55</definedName>
    <definedName name="_xlnm.Print_Area" localSheetId="0">'Pay Structure'!$A$1:$H$30</definedName>
    <definedName name="_xlnm.Print_Titles" localSheetId="0">'Pay Structure'!$1:$1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" l="1"/>
  <c r="F32" i="3" s="1"/>
  <c r="F30" i="3"/>
  <c r="D29" i="3"/>
  <c r="D30" i="3" s="1"/>
  <c r="F27" i="3"/>
  <c r="D27" i="3"/>
  <c r="D26" i="3"/>
  <c r="H26" i="3" s="1"/>
  <c r="E26" i="3" s="1"/>
  <c r="E27" i="3" s="1"/>
  <c r="F24" i="3"/>
  <c r="D23" i="3"/>
  <c r="H23" i="3" s="1"/>
  <c r="F21" i="3"/>
  <c r="D20" i="3"/>
  <c r="D21" i="3" s="1"/>
  <c r="F18" i="3"/>
  <c r="D18" i="3"/>
  <c r="D17" i="3"/>
  <c r="H17" i="3" s="1"/>
  <c r="F15" i="3"/>
  <c r="D14" i="3"/>
  <c r="D15" i="3" s="1"/>
  <c r="F12" i="3"/>
  <c r="D11" i="3"/>
  <c r="D12" i="3" s="1"/>
  <c r="F9" i="3"/>
  <c r="D8" i="3"/>
  <c r="D9" i="3" s="1"/>
  <c r="F6" i="3"/>
  <c r="D5" i="3"/>
  <c r="D6" i="3" s="1"/>
  <c r="F3" i="3"/>
  <c r="H2" i="3"/>
  <c r="E2" i="3" s="1"/>
  <c r="E3" i="3" s="1"/>
  <c r="D2" i="3"/>
  <c r="D3" i="3" s="1"/>
  <c r="E55" i="1"/>
  <c r="B55" i="1"/>
  <c r="E54" i="1"/>
  <c r="B54" i="1"/>
  <c r="E53" i="1"/>
  <c r="B53" i="1"/>
  <c r="E52" i="1"/>
  <c r="B52" i="1"/>
  <c r="E51" i="1"/>
  <c r="B51" i="1"/>
  <c r="E50" i="1"/>
  <c r="B50" i="1"/>
  <c r="E49" i="1"/>
  <c r="B49" i="1"/>
  <c r="E48" i="1"/>
  <c r="B48" i="1"/>
  <c r="E47" i="1"/>
  <c r="B47" i="1"/>
  <c r="E46" i="1"/>
  <c r="B46" i="1"/>
  <c r="E45" i="1"/>
  <c r="B45" i="1"/>
  <c r="E44" i="1"/>
  <c r="B44" i="1"/>
  <c r="E43" i="1"/>
  <c r="B43" i="1"/>
  <c r="E42" i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H20" i="3" l="1"/>
  <c r="G20" i="3" s="1"/>
  <c r="G21" i="3" s="1"/>
  <c r="D24" i="3"/>
  <c r="H29" i="3"/>
  <c r="H5" i="3"/>
  <c r="G23" i="3"/>
  <c r="G24" i="3" s="1"/>
  <c r="E23" i="3"/>
  <c r="E24" i="3" s="1"/>
  <c r="H24" i="3"/>
  <c r="G17" i="3"/>
  <c r="G18" i="3" s="1"/>
  <c r="E17" i="3"/>
  <c r="E18" i="3" s="1"/>
  <c r="H18" i="3"/>
  <c r="G2" i="3"/>
  <c r="G3" i="3" s="1"/>
  <c r="E5" i="3"/>
  <c r="E6" i="3" s="1"/>
  <c r="G26" i="3"/>
  <c r="G27" i="3" s="1"/>
  <c r="E29" i="3"/>
  <c r="E30" i="3" s="1"/>
  <c r="D31" i="3"/>
  <c r="D32" i="3" s="1"/>
  <c r="H8" i="3"/>
  <c r="H11" i="3"/>
  <c r="F35" i="3"/>
  <c r="H14" i="3"/>
  <c r="E20" i="3"/>
  <c r="E21" i="3" s="1"/>
  <c r="H3" i="3"/>
  <c r="H27" i="3"/>
  <c r="H6" i="3" l="1"/>
  <c r="G5" i="3"/>
  <c r="G6" i="3" s="1"/>
  <c r="H30" i="3"/>
  <c r="G29" i="3"/>
  <c r="G30" i="3" s="1"/>
  <c r="H21" i="3"/>
  <c r="E11" i="3"/>
  <c r="E12" i="3" s="1"/>
  <c r="G11" i="3"/>
  <c r="G12" i="3" s="1"/>
  <c r="H12" i="3"/>
  <c r="G14" i="3"/>
  <c r="G15" i="3" s="1"/>
  <c r="H15" i="3"/>
  <c r="E14" i="3"/>
  <c r="E15" i="3" s="1"/>
  <c r="E8" i="3"/>
  <c r="E9" i="3" s="1"/>
  <c r="G8" i="3"/>
  <c r="G9" i="3" s="1"/>
  <c r="H9" i="3"/>
  <c r="D35" i="3"/>
  <c r="D36" i="3" s="1"/>
  <c r="F36" i="3"/>
  <c r="H31" i="3"/>
  <c r="G31" i="3" l="1"/>
  <c r="G32" i="3" s="1"/>
  <c r="H32" i="3"/>
  <c r="E31" i="3"/>
  <c r="E32" i="3" s="1"/>
  <c r="H35" i="3"/>
  <c r="G35" i="3" l="1"/>
  <c r="G36" i="3" s="1"/>
  <c r="H36" i="3"/>
  <c r="E35" i="3"/>
  <c r="E36" i="3" s="1"/>
</calcChain>
</file>

<file path=xl/sharedStrings.xml><?xml version="1.0" encoding="utf-8"?>
<sst xmlns="http://schemas.openxmlformats.org/spreadsheetml/2006/main" count="138" uniqueCount="100">
  <si>
    <t>EXEMPT POSITIONS</t>
  </si>
  <si>
    <t>NON-EXEMPT POSITIONS</t>
  </si>
  <si>
    <t>(Senior Career - Executive Level)</t>
  </si>
  <si>
    <t>(Entry - Mid Career Level)</t>
  </si>
  <si>
    <t>&lt;--Enter National Salary Benchmark</t>
  </si>
  <si>
    <t>State</t>
  </si>
  <si>
    <t>Adjusted Salary</t>
  </si>
  <si>
    <t>% Differential</t>
  </si>
  <si>
    <t>Pay Structure Multiplier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</si>
  <si>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</si>
  <si>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</si>
  <si>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</si>
  <si>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</si>
  <si>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</si>
  <si>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</si>
  <si>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</si>
  <si>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</si>
  <si>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</si>
  <si>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</si>
  <si>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</si>
  <si>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</si>
  <si>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</si>
  <si>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</si>
  <si>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</si>
  <si>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</si>
  <si>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</si>
  <si>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Louisana</t>
  </si>
  <si>
    <t>Maine</t>
  </si>
  <si>
    <t>Maryland</t>
  </si>
  <si>
    <t>Masschussetts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</si>
  <si>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</si>
  <si>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</si>
  <si>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</si>
  <si>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</si>
  <si>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</si>
  <si>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</si>
  <si>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</si>
  <si>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</si>
  <si>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</si>
  <si>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</si>
  <si>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</si>
  <si>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</si>
  <si>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</si>
  <si>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</si>
  <si>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</si>
  <si>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</si>
  <si>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</si>
  <si>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</si>
  <si>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</si>
  <si>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</si>
  <si>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</si>
  <si>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</si>
  <si>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</si>
  <si>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</si>
  <si>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</si>
  <si>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</si>
  <si>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</si>
  <si>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</si>
  <si>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</si>
  <si>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Pay Grade</t>
  </si>
  <si>
    <t>Job Family/ Competency Counts</t>
  </si>
  <si>
    <t>Career Path Job Classifications</t>
  </si>
  <si>
    <t>Range Minimum</t>
  </si>
  <si>
    <t>Range 
25th %</t>
  </si>
  <si>
    <t>Range Midpoint</t>
  </si>
  <si>
    <t>Range 
75th %</t>
  </si>
  <si>
    <t>Range Maximum</t>
  </si>
  <si>
    <t>ENTRY</t>
  </si>
  <si>
    <t>Intern</t>
  </si>
  <si>
    <t xml:space="preserve"> </t>
  </si>
  <si>
    <t>Assistant/Associate</t>
  </si>
  <si>
    <t>EARLY</t>
  </si>
  <si>
    <t>Specialist</t>
  </si>
  <si>
    <t>MID</t>
  </si>
  <si>
    <t>Coordinator</t>
  </si>
  <si>
    <t>Supervisor</t>
  </si>
  <si>
    <t>SENIOR</t>
  </si>
  <si>
    <t>Manager</t>
  </si>
  <si>
    <t>Senior Manager</t>
  </si>
  <si>
    <t xml:space="preserve">EXECUTIVE  </t>
  </si>
  <si>
    <t>Director</t>
  </si>
  <si>
    <t>Senior Director</t>
  </si>
  <si>
    <t>EXECUTIVE</t>
  </si>
  <si>
    <t xml:space="preserve">Top Executive </t>
  </si>
  <si>
    <t>S12</t>
  </si>
  <si>
    <t>Exec Admin &amp; Ops</t>
  </si>
  <si>
    <t>Chief Financial Officer</t>
  </si>
  <si>
    <t>Chief Information Officer</t>
  </si>
  <si>
    <t>Chief Operating Officer</t>
  </si>
  <si>
    <t>S13</t>
  </si>
  <si>
    <t>President/CEO</t>
  </si>
  <si>
    <t></t>
  </si>
  <si>
    <t></t>
  </si>
  <si>
    <t></t>
  </si>
  <si>
    <t>If your org size is about $5M, use the 25th% as your prevailing rate. If your org size is $20M, use the 75th % as your prevailing rate.</t>
  </si>
  <si>
    <t></t>
  </si>
  <si>
    <t>Be sure that you are paying at least the local minimum wage or salary rate if greater than your State Wage and Hour laws.</t>
  </si>
  <si>
    <t>Multiply the Non-Exempt Midpoint by the State Geo Differential for Grades 1, 2, 3, 4, and 5.</t>
  </si>
  <si>
    <t>Multiply the Exempt Midpoint by the State Geo Differential for Grades 6, 7, 8, 9, and 10.</t>
  </si>
  <si>
    <t>USING THE PAY STRUCTURE TOOL FOR PAY DIFFERENTIALS BY STATE: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</si>
</sst>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3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color theme="0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sz val="12"/>
      <color indexed="8"/>
      <name val="Aptos Narrow"/>
      <family val="2"/>
      <scheme val="minor"/>
    </font>
    <font>
      <b/>
      <i/>
      <sz val="12"/>
      <color indexed="8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name val="Aptos Narrow"/>
      <family val="2"/>
      <scheme val="minor"/>
    </font>
    <font>
      <sz val="12"/>
      <color indexed="8"/>
      <name val="Wingdings"/>
      <charset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0" xfId="0" applyFont="1" applyFill="1"/>
    <xf numFmtId="164" fontId="3" fillId="5" borderId="7" xfId="0" applyNumberFormat="1" applyFont="1" applyFill="1" applyBorder="1" applyAlignment="1">
      <alignment horizontal="center"/>
    </xf>
    <xf numFmtId="10" fontId="1" fillId="5" borderId="7" xfId="0" applyNumberFormat="1" applyFont="1" applyFill="1" applyBorder="1"/>
    <xf numFmtId="165" fontId="3" fillId="5" borderId="7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 vertical="top"/>
    </xf>
    <xf numFmtId="10" fontId="1" fillId="2" borderId="0" xfId="0" applyNumberFormat="1" applyFont="1" applyFill="1"/>
    <xf numFmtId="165" fontId="4" fillId="2" borderId="0" xfId="0" applyNumberFormat="1" applyFont="1" applyFill="1" applyAlignment="1">
      <alignment horizontal="center" vertical="top"/>
    </xf>
    <xf numFmtId="0" fontId="2" fillId="6" borderId="7" xfId="0" applyFont="1" applyFill="1" applyBorder="1"/>
    <xf numFmtId="164" fontId="5" fillId="7" borderId="7" xfId="0" applyNumberFormat="1" applyFont="1" applyFill="1" applyBorder="1" applyAlignment="1">
      <alignment horizontal="center"/>
    </xf>
    <xf numFmtId="10" fontId="5" fillId="7" borderId="7" xfId="0" applyNumberFormat="1" applyFont="1" applyFill="1" applyBorder="1"/>
    <xf numFmtId="165" fontId="5" fillId="8" borderId="7" xfId="0" applyNumberFormat="1" applyFont="1" applyFill="1" applyBorder="1" applyAlignment="1">
      <alignment horizontal="center"/>
    </xf>
    <xf numFmtId="10" fontId="5" fillId="8" borderId="7" xfId="0" applyNumberFormat="1" applyFont="1" applyFill="1" applyBorder="1"/>
    <xf numFmtId="0" fontId="5" fillId="0" borderId="7" xfId="0" applyFont="1" applyBorder="1"/>
    <xf numFmtId="164" fontId="5" fillId="0" borderId="7" xfId="0" applyNumberFormat="1" applyFont="1" applyBorder="1" applyAlignment="1">
      <alignment horizontal="center"/>
    </xf>
    <xf numFmtId="10" fontId="1" fillId="0" borderId="7" xfId="0" applyNumberFormat="1" applyFont="1" applyBorder="1"/>
    <xf numFmtId="165" fontId="5" fillId="0" borderId="7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/>
    <xf numFmtId="165" fontId="0" fillId="0" borderId="0" xfId="0" applyNumberFormat="1" applyAlignment="1">
      <alignment horizontal="center"/>
    </xf>
    <xf numFmtId="0" fontId="6" fillId="9" borderId="7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left" wrapText="1"/>
    </xf>
    <xf numFmtId="165" fontId="6" fillId="9" borderId="7" xfId="0" applyNumberFormat="1" applyFont="1" applyFill="1" applyBorder="1" applyAlignment="1">
      <alignment horizontal="right" wrapText="1"/>
    </xf>
    <xf numFmtId="165" fontId="0" fillId="0" borderId="0" xfId="0" applyNumberFormat="1"/>
    <xf numFmtId="0" fontId="7" fillId="10" borderId="7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left"/>
    </xf>
    <xf numFmtId="165" fontId="8" fillId="10" borderId="7" xfId="0" applyNumberFormat="1" applyFont="1" applyFill="1" applyBorder="1"/>
    <xf numFmtId="165" fontId="7" fillId="10" borderId="5" xfId="0" applyNumberFormat="1" applyFont="1" applyFill="1" applyBorder="1"/>
    <xf numFmtId="0" fontId="7" fillId="10" borderId="9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left"/>
    </xf>
    <xf numFmtId="165" fontId="8" fillId="10" borderId="10" xfId="0" applyNumberFormat="1" applyFont="1" applyFill="1" applyBorder="1"/>
    <xf numFmtId="165" fontId="7" fillId="10" borderId="7" xfId="0" applyNumberFormat="1" applyFont="1" applyFill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165" fontId="8" fillId="0" borderId="12" xfId="0" applyNumberFormat="1" applyFont="1" applyBorder="1"/>
    <xf numFmtId="165" fontId="8" fillId="0" borderId="5" xfId="0" applyNumberFormat="1" applyFont="1" applyBorder="1"/>
    <xf numFmtId="165" fontId="7" fillId="0" borderId="5" xfId="0" applyNumberFormat="1" applyFont="1" applyBorder="1"/>
    <xf numFmtId="165" fontId="8" fillId="0" borderId="6" xfId="0" applyNumberFormat="1" applyFont="1" applyBorder="1"/>
    <xf numFmtId="165" fontId="8" fillId="10" borderId="8" xfId="0" applyNumberFormat="1" applyFont="1" applyFill="1" applyBorder="1"/>
    <xf numFmtId="0" fontId="7" fillId="10" borderId="10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left"/>
    </xf>
    <xf numFmtId="0" fontId="7" fillId="11" borderId="7" xfId="0" applyFont="1" applyFill="1" applyBorder="1" applyAlignment="1">
      <alignment horizontal="center"/>
    </xf>
    <xf numFmtId="0" fontId="7" fillId="11" borderId="8" xfId="0" applyFont="1" applyFill="1" applyBorder="1" applyAlignment="1">
      <alignment horizontal="left"/>
    </xf>
    <xf numFmtId="165" fontId="8" fillId="11" borderId="7" xfId="0" applyNumberFormat="1" applyFont="1" applyFill="1" applyBorder="1"/>
    <xf numFmtId="165" fontId="7" fillId="11" borderId="7" xfId="0" applyNumberFormat="1" applyFont="1" applyFill="1" applyBorder="1"/>
    <xf numFmtId="0" fontId="7" fillId="11" borderId="10" xfId="0" applyFont="1" applyFill="1" applyBorder="1" applyAlignment="1">
      <alignment horizontal="left"/>
    </xf>
    <xf numFmtId="165" fontId="7" fillId="0" borderId="12" xfId="0" applyNumberFormat="1" applyFont="1" applyBorder="1"/>
    <xf numFmtId="165" fontId="8" fillId="0" borderId="14" xfId="0" applyNumberFormat="1" applyFont="1" applyBorder="1"/>
    <xf numFmtId="165" fontId="7" fillId="8" borderId="7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horizontal="left"/>
    </xf>
    <xf numFmtId="165" fontId="8" fillId="8" borderId="7" xfId="0" applyNumberFormat="1" applyFont="1" applyFill="1" applyBorder="1"/>
    <xf numFmtId="165" fontId="7" fillId="8" borderId="7" xfId="0" applyNumberFormat="1" applyFont="1" applyFill="1" applyBorder="1"/>
    <xf numFmtId="0" fontId="7" fillId="8" borderId="7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left"/>
    </xf>
    <xf numFmtId="0" fontId="7" fillId="8" borderId="4" xfId="0" applyFont="1" applyFill="1" applyBorder="1" applyAlignment="1">
      <alignment horizontal="left"/>
    </xf>
    <xf numFmtId="0" fontId="7" fillId="8" borderId="4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165" fontId="8" fillId="0" borderId="7" xfId="0" applyNumberFormat="1" applyFont="1" applyBorder="1"/>
    <xf numFmtId="165" fontId="7" fillId="0" borderId="7" xfId="0" applyNumberFormat="1" applyFont="1" applyBorder="1"/>
    <xf numFmtId="0" fontId="7" fillId="12" borderId="7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left"/>
    </xf>
    <xf numFmtId="165" fontId="8" fillId="12" borderId="7" xfId="0" applyNumberFormat="1" applyFont="1" applyFill="1" applyBorder="1"/>
    <xf numFmtId="165" fontId="7" fillId="12" borderId="7" xfId="0" applyNumberFormat="1" applyFont="1" applyFill="1" applyBorder="1"/>
    <xf numFmtId="0" fontId="7" fillId="12" borderId="4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left"/>
    </xf>
    <xf numFmtId="165" fontId="11" fillId="0" borderId="7" xfId="0" applyNumberFormat="1" applyFont="1" applyBorder="1"/>
    <xf numFmtId="0" fontId="7" fillId="12" borderId="8" xfId="0" applyFont="1" applyFill="1" applyBorder="1" applyAlignment="1">
      <alignment horizontal="center"/>
    </xf>
    <xf numFmtId="9" fontId="7" fillId="12" borderId="8" xfId="0" applyNumberFormat="1" applyFont="1" applyFill="1" applyBorder="1" applyAlignment="1">
      <alignment horizontal="left"/>
    </xf>
    <xf numFmtId="9" fontId="7" fillId="12" borderId="9" xfId="0" applyNumberFormat="1" applyFont="1" applyFill="1" applyBorder="1" applyAlignment="1">
      <alignment horizontal="left"/>
    </xf>
    <xf numFmtId="9" fontId="7" fillId="12" borderId="7" xfId="0" applyNumberFormat="1" applyFont="1" applyFill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7" fillId="13" borderId="7" xfId="0" applyNumberFormat="1" applyFont="1" applyFill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13" borderId="7" xfId="0" applyFont="1" applyFill="1" applyBorder="1" applyAlignment="1">
      <alignment horizontal="left"/>
    </xf>
    <xf numFmtId="165" fontId="7" fillId="0" borderId="17" xfId="0" applyNumberFormat="1" applyFont="1" applyBorder="1"/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65" fontId="8" fillId="0" borderId="0" xfId="0" applyNumberFormat="1" applyFont="1"/>
    <xf numFmtId="165" fontId="8" fillId="0" borderId="19" xfId="0" applyNumberFormat="1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5" fontId="7" fillId="0" borderId="22" xfId="0" applyNumberFormat="1" applyFont="1" applyBorder="1"/>
    <xf numFmtId="165" fontId="7" fillId="0" borderId="2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8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5" fontId="8" fillId="0" borderId="0" xfId="0" applyNumberFormat="1" applyFont="1" applyBorder="1"/>
    <xf numFmtId="0" fontId="12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indent="3"/>
    </xf>
    <xf numFmtId="164" fontId="2" fillId="3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0</xdr:col>
      <xdr:colOff>1063419</xdr:colOff>
      <xdr:row>2</xdr:row>
      <xdr:rowOff>150495</xdr:rowOff>
    </xdr:to>
    <xdr:pic>
      <xdr:nvPicPr>
        <xdr:cNvPr id="2" name="Picture 1" descr="A green and black logo&#10;&#10;Description automatically generated">
          <a:extLst>
            <a:ext uri="{FF2B5EF4-FFF2-40B4-BE49-F238E27FC236}">
              <a16:creationId xmlns:a16="http://schemas.microsoft.com/office/drawing/2014/main" id="{E2422763-B87E-4899-2630-15336A706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" t="-2479" r="2" b="-8106"/>
        <a:stretch/>
      </xdr:blipFill>
      <xdr:spPr>
        <a:xfrm>
          <a:off x="0" y="60960"/>
          <a:ext cx="1063419" cy="401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1AB0-4D7C-44DA-942B-87A87AB31CCC}">
  <sheetPr>
    <pageSetUpPr fitToPage="1"/>
  </sheetPr>
  <dimension ref="A1:R42"/>
  <sheetViews>
    <sheetView tabSelected="1" view="pageLayout" zoomScaleNormal="100" workbookViewId="0"/>
  </sheetViews>
  <sheetFormatPr baseColWidth="10" defaultColWidth="8.83203125" defaultRowHeight="16"/>
  <cols>
    <col min="1" max="1" width="8.1640625" style="90" customWidth="1"/>
    <col min="2" max="2" width="17.5" style="90" customWidth="1"/>
    <col min="3" max="3" width="20.6640625" style="91" customWidth="1"/>
    <col min="4" max="8" width="12.5" style="83" bestFit="1" customWidth="1"/>
    <col min="9" max="9" width="9.1640625" style="23" customWidth="1"/>
    <col min="10" max="10" width="10.6640625" bestFit="1" customWidth="1"/>
    <col min="11" max="12" width="10.5" bestFit="1" customWidth="1"/>
    <col min="13" max="13" width="11.1640625" bestFit="1" customWidth="1"/>
    <col min="14" max="14" width="10.6640625" bestFit="1" customWidth="1"/>
    <col min="15" max="16" width="10.5" bestFit="1" customWidth="1"/>
    <col min="17" max="17" width="12.5" bestFit="1" customWidth="1"/>
    <col min="18" max="18" width="10.33203125" bestFit="1" customWidth="1"/>
    <col min="257" max="257" width="0" hidden="1" customWidth="1"/>
    <col min="258" max="258" width="17.5" customWidth="1"/>
    <col min="259" max="259" width="20.6640625" customWidth="1"/>
    <col min="260" max="264" width="12.5" bestFit="1" customWidth="1"/>
    <col min="266" max="266" width="10.6640625" bestFit="1" customWidth="1"/>
    <col min="267" max="268" width="10.5" bestFit="1" customWidth="1"/>
    <col min="269" max="269" width="11.1640625" bestFit="1" customWidth="1"/>
    <col min="270" max="270" width="10.6640625" bestFit="1" customWidth="1"/>
    <col min="271" max="272" width="10.5" bestFit="1" customWidth="1"/>
    <col min="273" max="273" width="12.5" bestFit="1" customWidth="1"/>
    <col min="274" max="274" width="10.33203125" bestFit="1" customWidth="1"/>
    <col min="513" max="513" width="0" hidden="1" customWidth="1"/>
    <col min="514" max="514" width="17.5" customWidth="1"/>
    <col min="515" max="515" width="20.6640625" customWidth="1"/>
    <col min="516" max="520" width="12.5" bestFit="1" customWidth="1"/>
    <col min="522" max="522" width="10.6640625" bestFit="1" customWidth="1"/>
    <col min="523" max="524" width="10.5" bestFit="1" customWidth="1"/>
    <col min="525" max="525" width="11.1640625" bestFit="1" customWidth="1"/>
    <col min="526" max="526" width="10.6640625" bestFit="1" customWidth="1"/>
    <col min="527" max="528" width="10.5" bestFit="1" customWidth="1"/>
    <col min="529" max="529" width="12.5" bestFit="1" customWidth="1"/>
    <col min="530" max="530" width="10.33203125" bestFit="1" customWidth="1"/>
    <col min="769" max="769" width="0" hidden="1" customWidth="1"/>
    <col min="770" max="770" width="17.5" customWidth="1"/>
    <col min="771" max="771" width="20.6640625" customWidth="1"/>
    <col min="772" max="776" width="12.5" bestFit="1" customWidth="1"/>
    <col min="778" max="778" width="10.6640625" bestFit="1" customWidth="1"/>
    <col min="779" max="780" width="10.5" bestFit="1" customWidth="1"/>
    <col min="781" max="781" width="11.1640625" bestFit="1" customWidth="1"/>
    <col min="782" max="782" width="10.6640625" bestFit="1" customWidth="1"/>
    <col min="783" max="784" width="10.5" bestFit="1" customWidth="1"/>
    <col min="785" max="785" width="12.5" bestFit="1" customWidth="1"/>
    <col min="786" max="786" width="10.33203125" bestFit="1" customWidth="1"/>
    <col min="1025" max="1025" width="0" hidden="1" customWidth="1"/>
    <col min="1026" max="1026" width="17.5" customWidth="1"/>
    <col min="1027" max="1027" width="20.6640625" customWidth="1"/>
    <col min="1028" max="1032" width="12.5" bestFit="1" customWidth="1"/>
    <col min="1034" max="1034" width="10.6640625" bestFit="1" customWidth="1"/>
    <col min="1035" max="1036" width="10.5" bestFit="1" customWidth="1"/>
    <col min="1037" max="1037" width="11.1640625" bestFit="1" customWidth="1"/>
    <col min="1038" max="1038" width="10.6640625" bestFit="1" customWidth="1"/>
    <col min="1039" max="1040" width="10.5" bestFit="1" customWidth="1"/>
    <col min="1041" max="1041" width="12.5" bestFit="1" customWidth="1"/>
    <col min="1042" max="1042" width="10.33203125" bestFit="1" customWidth="1"/>
    <col min="1281" max="1281" width="0" hidden="1" customWidth="1"/>
    <col min="1282" max="1282" width="17.5" customWidth="1"/>
    <col min="1283" max="1283" width="20.6640625" customWidth="1"/>
    <col min="1284" max="1288" width="12.5" bestFit="1" customWidth="1"/>
    <col min="1290" max="1290" width="10.6640625" bestFit="1" customWidth="1"/>
    <col min="1291" max="1292" width="10.5" bestFit="1" customWidth="1"/>
    <col min="1293" max="1293" width="11.1640625" bestFit="1" customWidth="1"/>
    <col min="1294" max="1294" width="10.6640625" bestFit="1" customWidth="1"/>
    <col min="1295" max="1296" width="10.5" bestFit="1" customWidth="1"/>
    <col min="1297" max="1297" width="12.5" bestFit="1" customWidth="1"/>
    <col min="1298" max="1298" width="10.33203125" bestFit="1" customWidth="1"/>
    <col min="1537" max="1537" width="0" hidden="1" customWidth="1"/>
    <col min="1538" max="1538" width="17.5" customWidth="1"/>
    <col min="1539" max="1539" width="20.6640625" customWidth="1"/>
    <col min="1540" max="1544" width="12.5" bestFit="1" customWidth="1"/>
    <col min="1546" max="1546" width="10.6640625" bestFit="1" customWidth="1"/>
    <col min="1547" max="1548" width="10.5" bestFit="1" customWidth="1"/>
    <col min="1549" max="1549" width="11.1640625" bestFit="1" customWidth="1"/>
    <col min="1550" max="1550" width="10.6640625" bestFit="1" customWidth="1"/>
    <col min="1551" max="1552" width="10.5" bestFit="1" customWidth="1"/>
    <col min="1553" max="1553" width="12.5" bestFit="1" customWidth="1"/>
    <col min="1554" max="1554" width="10.33203125" bestFit="1" customWidth="1"/>
    <col min="1793" max="1793" width="0" hidden="1" customWidth="1"/>
    <col min="1794" max="1794" width="17.5" customWidth="1"/>
    <col min="1795" max="1795" width="20.6640625" customWidth="1"/>
    <col min="1796" max="1800" width="12.5" bestFit="1" customWidth="1"/>
    <col min="1802" max="1802" width="10.6640625" bestFit="1" customWidth="1"/>
    <col min="1803" max="1804" width="10.5" bestFit="1" customWidth="1"/>
    <col min="1805" max="1805" width="11.1640625" bestFit="1" customWidth="1"/>
    <col min="1806" max="1806" width="10.6640625" bestFit="1" customWidth="1"/>
    <col min="1807" max="1808" width="10.5" bestFit="1" customWidth="1"/>
    <col min="1809" max="1809" width="12.5" bestFit="1" customWidth="1"/>
    <col min="1810" max="1810" width="10.33203125" bestFit="1" customWidth="1"/>
    <col min="2049" max="2049" width="0" hidden="1" customWidth="1"/>
    <col min="2050" max="2050" width="17.5" customWidth="1"/>
    <col min="2051" max="2051" width="20.6640625" customWidth="1"/>
    <col min="2052" max="2056" width="12.5" bestFit="1" customWidth="1"/>
    <col min="2058" max="2058" width="10.6640625" bestFit="1" customWidth="1"/>
    <col min="2059" max="2060" width="10.5" bestFit="1" customWidth="1"/>
    <col min="2061" max="2061" width="11.1640625" bestFit="1" customWidth="1"/>
    <col min="2062" max="2062" width="10.6640625" bestFit="1" customWidth="1"/>
    <col min="2063" max="2064" width="10.5" bestFit="1" customWidth="1"/>
    <col min="2065" max="2065" width="12.5" bestFit="1" customWidth="1"/>
    <col min="2066" max="2066" width="10.33203125" bestFit="1" customWidth="1"/>
    <col min="2305" max="2305" width="0" hidden="1" customWidth="1"/>
    <col min="2306" max="2306" width="17.5" customWidth="1"/>
    <col min="2307" max="2307" width="20.6640625" customWidth="1"/>
    <col min="2308" max="2312" width="12.5" bestFit="1" customWidth="1"/>
    <col min="2314" max="2314" width="10.6640625" bestFit="1" customWidth="1"/>
    <col min="2315" max="2316" width="10.5" bestFit="1" customWidth="1"/>
    <col min="2317" max="2317" width="11.1640625" bestFit="1" customWidth="1"/>
    <col min="2318" max="2318" width="10.6640625" bestFit="1" customWidth="1"/>
    <col min="2319" max="2320" width="10.5" bestFit="1" customWidth="1"/>
    <col min="2321" max="2321" width="12.5" bestFit="1" customWidth="1"/>
    <col min="2322" max="2322" width="10.33203125" bestFit="1" customWidth="1"/>
    <col min="2561" max="2561" width="0" hidden="1" customWidth="1"/>
    <col min="2562" max="2562" width="17.5" customWidth="1"/>
    <col min="2563" max="2563" width="20.6640625" customWidth="1"/>
    <col min="2564" max="2568" width="12.5" bestFit="1" customWidth="1"/>
    <col min="2570" max="2570" width="10.6640625" bestFit="1" customWidth="1"/>
    <col min="2571" max="2572" width="10.5" bestFit="1" customWidth="1"/>
    <col min="2573" max="2573" width="11.1640625" bestFit="1" customWidth="1"/>
    <col min="2574" max="2574" width="10.6640625" bestFit="1" customWidth="1"/>
    <col min="2575" max="2576" width="10.5" bestFit="1" customWidth="1"/>
    <col min="2577" max="2577" width="12.5" bestFit="1" customWidth="1"/>
    <col min="2578" max="2578" width="10.33203125" bestFit="1" customWidth="1"/>
    <col min="2817" max="2817" width="0" hidden="1" customWidth="1"/>
    <col min="2818" max="2818" width="17.5" customWidth="1"/>
    <col min="2819" max="2819" width="20.6640625" customWidth="1"/>
    <col min="2820" max="2824" width="12.5" bestFit="1" customWidth="1"/>
    <col min="2826" max="2826" width="10.6640625" bestFit="1" customWidth="1"/>
    <col min="2827" max="2828" width="10.5" bestFit="1" customWidth="1"/>
    <col min="2829" max="2829" width="11.1640625" bestFit="1" customWidth="1"/>
    <col min="2830" max="2830" width="10.6640625" bestFit="1" customWidth="1"/>
    <col min="2831" max="2832" width="10.5" bestFit="1" customWidth="1"/>
    <col min="2833" max="2833" width="12.5" bestFit="1" customWidth="1"/>
    <col min="2834" max="2834" width="10.33203125" bestFit="1" customWidth="1"/>
    <col min="3073" max="3073" width="0" hidden="1" customWidth="1"/>
    <col min="3074" max="3074" width="17.5" customWidth="1"/>
    <col min="3075" max="3075" width="20.6640625" customWidth="1"/>
    <col min="3076" max="3080" width="12.5" bestFit="1" customWidth="1"/>
    <col min="3082" max="3082" width="10.6640625" bestFit="1" customWidth="1"/>
    <col min="3083" max="3084" width="10.5" bestFit="1" customWidth="1"/>
    <col min="3085" max="3085" width="11.1640625" bestFit="1" customWidth="1"/>
    <col min="3086" max="3086" width="10.6640625" bestFit="1" customWidth="1"/>
    <col min="3087" max="3088" width="10.5" bestFit="1" customWidth="1"/>
    <col min="3089" max="3089" width="12.5" bestFit="1" customWidth="1"/>
    <col min="3090" max="3090" width="10.33203125" bestFit="1" customWidth="1"/>
    <col min="3329" max="3329" width="0" hidden="1" customWidth="1"/>
    <col min="3330" max="3330" width="17.5" customWidth="1"/>
    <col min="3331" max="3331" width="20.6640625" customWidth="1"/>
    <col min="3332" max="3336" width="12.5" bestFit="1" customWidth="1"/>
    <col min="3338" max="3338" width="10.6640625" bestFit="1" customWidth="1"/>
    <col min="3339" max="3340" width="10.5" bestFit="1" customWidth="1"/>
    <col min="3341" max="3341" width="11.1640625" bestFit="1" customWidth="1"/>
    <col min="3342" max="3342" width="10.6640625" bestFit="1" customWidth="1"/>
    <col min="3343" max="3344" width="10.5" bestFit="1" customWidth="1"/>
    <col min="3345" max="3345" width="12.5" bestFit="1" customWidth="1"/>
    <col min="3346" max="3346" width="10.33203125" bestFit="1" customWidth="1"/>
    <col min="3585" max="3585" width="0" hidden="1" customWidth="1"/>
    <col min="3586" max="3586" width="17.5" customWidth="1"/>
    <col min="3587" max="3587" width="20.6640625" customWidth="1"/>
    <col min="3588" max="3592" width="12.5" bestFit="1" customWidth="1"/>
    <col min="3594" max="3594" width="10.6640625" bestFit="1" customWidth="1"/>
    <col min="3595" max="3596" width="10.5" bestFit="1" customWidth="1"/>
    <col min="3597" max="3597" width="11.1640625" bestFit="1" customWidth="1"/>
    <col min="3598" max="3598" width="10.6640625" bestFit="1" customWidth="1"/>
    <col min="3599" max="3600" width="10.5" bestFit="1" customWidth="1"/>
    <col min="3601" max="3601" width="12.5" bestFit="1" customWidth="1"/>
    <col min="3602" max="3602" width="10.33203125" bestFit="1" customWidth="1"/>
    <col min="3841" max="3841" width="0" hidden="1" customWidth="1"/>
    <col min="3842" max="3842" width="17.5" customWidth="1"/>
    <col min="3843" max="3843" width="20.6640625" customWidth="1"/>
    <col min="3844" max="3848" width="12.5" bestFit="1" customWidth="1"/>
    <col min="3850" max="3850" width="10.6640625" bestFit="1" customWidth="1"/>
    <col min="3851" max="3852" width="10.5" bestFit="1" customWidth="1"/>
    <col min="3853" max="3853" width="11.1640625" bestFit="1" customWidth="1"/>
    <col min="3854" max="3854" width="10.6640625" bestFit="1" customWidth="1"/>
    <col min="3855" max="3856" width="10.5" bestFit="1" customWidth="1"/>
    <col min="3857" max="3857" width="12.5" bestFit="1" customWidth="1"/>
    <col min="3858" max="3858" width="10.33203125" bestFit="1" customWidth="1"/>
    <col min="4097" max="4097" width="0" hidden="1" customWidth="1"/>
    <col min="4098" max="4098" width="17.5" customWidth="1"/>
    <col min="4099" max="4099" width="20.6640625" customWidth="1"/>
    <col min="4100" max="4104" width="12.5" bestFit="1" customWidth="1"/>
    <col min="4106" max="4106" width="10.6640625" bestFit="1" customWidth="1"/>
    <col min="4107" max="4108" width="10.5" bestFit="1" customWidth="1"/>
    <col min="4109" max="4109" width="11.1640625" bestFit="1" customWidth="1"/>
    <col min="4110" max="4110" width="10.6640625" bestFit="1" customWidth="1"/>
    <col min="4111" max="4112" width="10.5" bestFit="1" customWidth="1"/>
    <col min="4113" max="4113" width="12.5" bestFit="1" customWidth="1"/>
    <col min="4114" max="4114" width="10.33203125" bestFit="1" customWidth="1"/>
    <col min="4353" max="4353" width="0" hidden="1" customWidth="1"/>
    <col min="4354" max="4354" width="17.5" customWidth="1"/>
    <col min="4355" max="4355" width="20.6640625" customWidth="1"/>
    <col min="4356" max="4360" width="12.5" bestFit="1" customWidth="1"/>
    <col min="4362" max="4362" width="10.6640625" bestFit="1" customWidth="1"/>
    <col min="4363" max="4364" width="10.5" bestFit="1" customWidth="1"/>
    <col min="4365" max="4365" width="11.1640625" bestFit="1" customWidth="1"/>
    <col min="4366" max="4366" width="10.6640625" bestFit="1" customWidth="1"/>
    <col min="4367" max="4368" width="10.5" bestFit="1" customWidth="1"/>
    <col min="4369" max="4369" width="12.5" bestFit="1" customWidth="1"/>
    <col min="4370" max="4370" width="10.33203125" bestFit="1" customWidth="1"/>
    <col min="4609" max="4609" width="0" hidden="1" customWidth="1"/>
    <col min="4610" max="4610" width="17.5" customWidth="1"/>
    <col min="4611" max="4611" width="20.6640625" customWidth="1"/>
    <col min="4612" max="4616" width="12.5" bestFit="1" customWidth="1"/>
    <col min="4618" max="4618" width="10.6640625" bestFit="1" customWidth="1"/>
    <col min="4619" max="4620" width="10.5" bestFit="1" customWidth="1"/>
    <col min="4621" max="4621" width="11.1640625" bestFit="1" customWidth="1"/>
    <col min="4622" max="4622" width="10.6640625" bestFit="1" customWidth="1"/>
    <col min="4623" max="4624" width="10.5" bestFit="1" customWidth="1"/>
    <col min="4625" max="4625" width="12.5" bestFit="1" customWidth="1"/>
    <col min="4626" max="4626" width="10.33203125" bestFit="1" customWidth="1"/>
    <col min="4865" max="4865" width="0" hidden="1" customWidth="1"/>
    <col min="4866" max="4866" width="17.5" customWidth="1"/>
    <col min="4867" max="4867" width="20.6640625" customWidth="1"/>
    <col min="4868" max="4872" width="12.5" bestFit="1" customWidth="1"/>
    <col min="4874" max="4874" width="10.6640625" bestFit="1" customWidth="1"/>
    <col min="4875" max="4876" width="10.5" bestFit="1" customWidth="1"/>
    <col min="4877" max="4877" width="11.1640625" bestFit="1" customWidth="1"/>
    <col min="4878" max="4878" width="10.6640625" bestFit="1" customWidth="1"/>
    <col min="4879" max="4880" width="10.5" bestFit="1" customWidth="1"/>
    <col min="4881" max="4881" width="12.5" bestFit="1" customWidth="1"/>
    <col min="4882" max="4882" width="10.33203125" bestFit="1" customWidth="1"/>
    <col min="5121" max="5121" width="0" hidden="1" customWidth="1"/>
    <col min="5122" max="5122" width="17.5" customWidth="1"/>
    <col min="5123" max="5123" width="20.6640625" customWidth="1"/>
    <col min="5124" max="5128" width="12.5" bestFit="1" customWidth="1"/>
    <col min="5130" max="5130" width="10.6640625" bestFit="1" customWidth="1"/>
    <col min="5131" max="5132" width="10.5" bestFit="1" customWidth="1"/>
    <col min="5133" max="5133" width="11.1640625" bestFit="1" customWidth="1"/>
    <col min="5134" max="5134" width="10.6640625" bestFit="1" customWidth="1"/>
    <col min="5135" max="5136" width="10.5" bestFit="1" customWidth="1"/>
    <col min="5137" max="5137" width="12.5" bestFit="1" customWidth="1"/>
    <col min="5138" max="5138" width="10.33203125" bestFit="1" customWidth="1"/>
    <col min="5377" max="5377" width="0" hidden="1" customWidth="1"/>
    <col min="5378" max="5378" width="17.5" customWidth="1"/>
    <col min="5379" max="5379" width="20.6640625" customWidth="1"/>
    <col min="5380" max="5384" width="12.5" bestFit="1" customWidth="1"/>
    <col min="5386" max="5386" width="10.6640625" bestFit="1" customWidth="1"/>
    <col min="5387" max="5388" width="10.5" bestFit="1" customWidth="1"/>
    <col min="5389" max="5389" width="11.1640625" bestFit="1" customWidth="1"/>
    <col min="5390" max="5390" width="10.6640625" bestFit="1" customWidth="1"/>
    <col min="5391" max="5392" width="10.5" bestFit="1" customWidth="1"/>
    <col min="5393" max="5393" width="12.5" bestFit="1" customWidth="1"/>
    <col min="5394" max="5394" width="10.33203125" bestFit="1" customWidth="1"/>
    <col min="5633" max="5633" width="0" hidden="1" customWidth="1"/>
    <col min="5634" max="5634" width="17.5" customWidth="1"/>
    <col min="5635" max="5635" width="20.6640625" customWidth="1"/>
    <col min="5636" max="5640" width="12.5" bestFit="1" customWidth="1"/>
    <col min="5642" max="5642" width="10.6640625" bestFit="1" customWidth="1"/>
    <col min="5643" max="5644" width="10.5" bestFit="1" customWidth="1"/>
    <col min="5645" max="5645" width="11.1640625" bestFit="1" customWidth="1"/>
    <col min="5646" max="5646" width="10.6640625" bestFit="1" customWidth="1"/>
    <col min="5647" max="5648" width="10.5" bestFit="1" customWidth="1"/>
    <col min="5649" max="5649" width="12.5" bestFit="1" customWidth="1"/>
    <col min="5650" max="5650" width="10.33203125" bestFit="1" customWidth="1"/>
    <col min="5889" max="5889" width="0" hidden="1" customWidth="1"/>
    <col min="5890" max="5890" width="17.5" customWidth="1"/>
    <col min="5891" max="5891" width="20.6640625" customWidth="1"/>
    <col min="5892" max="5896" width="12.5" bestFit="1" customWidth="1"/>
    <col min="5898" max="5898" width="10.6640625" bestFit="1" customWidth="1"/>
    <col min="5899" max="5900" width="10.5" bestFit="1" customWidth="1"/>
    <col min="5901" max="5901" width="11.1640625" bestFit="1" customWidth="1"/>
    <col min="5902" max="5902" width="10.6640625" bestFit="1" customWidth="1"/>
    <col min="5903" max="5904" width="10.5" bestFit="1" customWidth="1"/>
    <col min="5905" max="5905" width="12.5" bestFit="1" customWidth="1"/>
    <col min="5906" max="5906" width="10.33203125" bestFit="1" customWidth="1"/>
    <col min="6145" max="6145" width="0" hidden="1" customWidth="1"/>
    <col min="6146" max="6146" width="17.5" customWidth="1"/>
    <col min="6147" max="6147" width="20.6640625" customWidth="1"/>
    <col min="6148" max="6152" width="12.5" bestFit="1" customWidth="1"/>
    <col min="6154" max="6154" width="10.6640625" bestFit="1" customWidth="1"/>
    <col min="6155" max="6156" width="10.5" bestFit="1" customWidth="1"/>
    <col min="6157" max="6157" width="11.1640625" bestFit="1" customWidth="1"/>
    <col min="6158" max="6158" width="10.6640625" bestFit="1" customWidth="1"/>
    <col min="6159" max="6160" width="10.5" bestFit="1" customWidth="1"/>
    <col min="6161" max="6161" width="12.5" bestFit="1" customWidth="1"/>
    <col min="6162" max="6162" width="10.33203125" bestFit="1" customWidth="1"/>
    <col min="6401" max="6401" width="0" hidden="1" customWidth="1"/>
    <col min="6402" max="6402" width="17.5" customWidth="1"/>
    <col min="6403" max="6403" width="20.6640625" customWidth="1"/>
    <col min="6404" max="6408" width="12.5" bestFit="1" customWidth="1"/>
    <col min="6410" max="6410" width="10.6640625" bestFit="1" customWidth="1"/>
    <col min="6411" max="6412" width="10.5" bestFit="1" customWidth="1"/>
    <col min="6413" max="6413" width="11.1640625" bestFit="1" customWidth="1"/>
    <col min="6414" max="6414" width="10.6640625" bestFit="1" customWidth="1"/>
    <col min="6415" max="6416" width="10.5" bestFit="1" customWidth="1"/>
    <col min="6417" max="6417" width="12.5" bestFit="1" customWidth="1"/>
    <col min="6418" max="6418" width="10.33203125" bestFit="1" customWidth="1"/>
    <col min="6657" max="6657" width="0" hidden="1" customWidth="1"/>
    <col min="6658" max="6658" width="17.5" customWidth="1"/>
    <col min="6659" max="6659" width="20.6640625" customWidth="1"/>
    <col min="6660" max="6664" width="12.5" bestFit="1" customWidth="1"/>
    <col min="6666" max="6666" width="10.6640625" bestFit="1" customWidth="1"/>
    <col min="6667" max="6668" width="10.5" bestFit="1" customWidth="1"/>
    <col min="6669" max="6669" width="11.1640625" bestFit="1" customWidth="1"/>
    <col min="6670" max="6670" width="10.6640625" bestFit="1" customWidth="1"/>
    <col min="6671" max="6672" width="10.5" bestFit="1" customWidth="1"/>
    <col min="6673" max="6673" width="12.5" bestFit="1" customWidth="1"/>
    <col min="6674" max="6674" width="10.33203125" bestFit="1" customWidth="1"/>
    <col min="6913" max="6913" width="0" hidden="1" customWidth="1"/>
    <col min="6914" max="6914" width="17.5" customWidth="1"/>
    <col min="6915" max="6915" width="20.6640625" customWidth="1"/>
    <col min="6916" max="6920" width="12.5" bestFit="1" customWidth="1"/>
    <col min="6922" max="6922" width="10.6640625" bestFit="1" customWidth="1"/>
    <col min="6923" max="6924" width="10.5" bestFit="1" customWidth="1"/>
    <col min="6925" max="6925" width="11.1640625" bestFit="1" customWidth="1"/>
    <col min="6926" max="6926" width="10.6640625" bestFit="1" customWidth="1"/>
    <col min="6927" max="6928" width="10.5" bestFit="1" customWidth="1"/>
    <col min="6929" max="6929" width="12.5" bestFit="1" customWidth="1"/>
    <col min="6930" max="6930" width="10.33203125" bestFit="1" customWidth="1"/>
    <col min="7169" max="7169" width="0" hidden="1" customWidth="1"/>
    <col min="7170" max="7170" width="17.5" customWidth="1"/>
    <col min="7171" max="7171" width="20.6640625" customWidth="1"/>
    <col min="7172" max="7176" width="12.5" bestFit="1" customWidth="1"/>
    <col min="7178" max="7178" width="10.6640625" bestFit="1" customWidth="1"/>
    <col min="7179" max="7180" width="10.5" bestFit="1" customWidth="1"/>
    <col min="7181" max="7181" width="11.1640625" bestFit="1" customWidth="1"/>
    <col min="7182" max="7182" width="10.6640625" bestFit="1" customWidth="1"/>
    <col min="7183" max="7184" width="10.5" bestFit="1" customWidth="1"/>
    <col min="7185" max="7185" width="12.5" bestFit="1" customWidth="1"/>
    <col min="7186" max="7186" width="10.33203125" bestFit="1" customWidth="1"/>
    <col min="7425" max="7425" width="0" hidden="1" customWidth="1"/>
    <col min="7426" max="7426" width="17.5" customWidth="1"/>
    <col min="7427" max="7427" width="20.6640625" customWidth="1"/>
    <col min="7428" max="7432" width="12.5" bestFit="1" customWidth="1"/>
    <col min="7434" max="7434" width="10.6640625" bestFit="1" customWidth="1"/>
    <col min="7435" max="7436" width="10.5" bestFit="1" customWidth="1"/>
    <col min="7437" max="7437" width="11.1640625" bestFit="1" customWidth="1"/>
    <col min="7438" max="7438" width="10.6640625" bestFit="1" customWidth="1"/>
    <col min="7439" max="7440" width="10.5" bestFit="1" customWidth="1"/>
    <col min="7441" max="7441" width="12.5" bestFit="1" customWidth="1"/>
    <col min="7442" max="7442" width="10.33203125" bestFit="1" customWidth="1"/>
    <col min="7681" max="7681" width="0" hidden="1" customWidth="1"/>
    <col min="7682" max="7682" width="17.5" customWidth="1"/>
    <col min="7683" max="7683" width="20.6640625" customWidth="1"/>
    <col min="7684" max="7688" width="12.5" bestFit="1" customWidth="1"/>
    <col min="7690" max="7690" width="10.6640625" bestFit="1" customWidth="1"/>
    <col min="7691" max="7692" width="10.5" bestFit="1" customWidth="1"/>
    <col min="7693" max="7693" width="11.1640625" bestFit="1" customWidth="1"/>
    <col min="7694" max="7694" width="10.6640625" bestFit="1" customWidth="1"/>
    <col min="7695" max="7696" width="10.5" bestFit="1" customWidth="1"/>
    <col min="7697" max="7697" width="12.5" bestFit="1" customWidth="1"/>
    <col min="7698" max="7698" width="10.33203125" bestFit="1" customWidth="1"/>
    <col min="7937" max="7937" width="0" hidden="1" customWidth="1"/>
    <col min="7938" max="7938" width="17.5" customWidth="1"/>
    <col min="7939" max="7939" width="20.6640625" customWidth="1"/>
    <col min="7940" max="7944" width="12.5" bestFit="1" customWidth="1"/>
    <col min="7946" max="7946" width="10.6640625" bestFit="1" customWidth="1"/>
    <col min="7947" max="7948" width="10.5" bestFit="1" customWidth="1"/>
    <col min="7949" max="7949" width="11.1640625" bestFit="1" customWidth="1"/>
    <col min="7950" max="7950" width="10.6640625" bestFit="1" customWidth="1"/>
    <col min="7951" max="7952" width="10.5" bestFit="1" customWidth="1"/>
    <col min="7953" max="7953" width="12.5" bestFit="1" customWidth="1"/>
    <col min="7954" max="7954" width="10.33203125" bestFit="1" customWidth="1"/>
    <col min="8193" max="8193" width="0" hidden="1" customWidth="1"/>
    <col min="8194" max="8194" width="17.5" customWidth="1"/>
    <col min="8195" max="8195" width="20.6640625" customWidth="1"/>
    <col min="8196" max="8200" width="12.5" bestFit="1" customWidth="1"/>
    <col min="8202" max="8202" width="10.6640625" bestFit="1" customWidth="1"/>
    <col min="8203" max="8204" width="10.5" bestFit="1" customWidth="1"/>
    <col min="8205" max="8205" width="11.1640625" bestFit="1" customWidth="1"/>
    <col min="8206" max="8206" width="10.6640625" bestFit="1" customWidth="1"/>
    <col min="8207" max="8208" width="10.5" bestFit="1" customWidth="1"/>
    <col min="8209" max="8209" width="12.5" bestFit="1" customWidth="1"/>
    <col min="8210" max="8210" width="10.33203125" bestFit="1" customWidth="1"/>
    <col min="8449" max="8449" width="0" hidden="1" customWidth="1"/>
    <col min="8450" max="8450" width="17.5" customWidth="1"/>
    <col min="8451" max="8451" width="20.6640625" customWidth="1"/>
    <col min="8452" max="8456" width="12.5" bestFit="1" customWidth="1"/>
    <col min="8458" max="8458" width="10.6640625" bestFit="1" customWidth="1"/>
    <col min="8459" max="8460" width="10.5" bestFit="1" customWidth="1"/>
    <col min="8461" max="8461" width="11.1640625" bestFit="1" customWidth="1"/>
    <col min="8462" max="8462" width="10.6640625" bestFit="1" customWidth="1"/>
    <col min="8463" max="8464" width="10.5" bestFit="1" customWidth="1"/>
    <col min="8465" max="8465" width="12.5" bestFit="1" customWidth="1"/>
    <col min="8466" max="8466" width="10.33203125" bestFit="1" customWidth="1"/>
    <col min="8705" max="8705" width="0" hidden="1" customWidth="1"/>
    <col min="8706" max="8706" width="17.5" customWidth="1"/>
    <col min="8707" max="8707" width="20.6640625" customWidth="1"/>
    <col min="8708" max="8712" width="12.5" bestFit="1" customWidth="1"/>
    <col min="8714" max="8714" width="10.6640625" bestFit="1" customWidth="1"/>
    <col min="8715" max="8716" width="10.5" bestFit="1" customWidth="1"/>
    <col min="8717" max="8717" width="11.1640625" bestFit="1" customWidth="1"/>
    <col min="8718" max="8718" width="10.6640625" bestFit="1" customWidth="1"/>
    <col min="8719" max="8720" width="10.5" bestFit="1" customWidth="1"/>
    <col min="8721" max="8721" width="12.5" bestFit="1" customWidth="1"/>
    <col min="8722" max="8722" width="10.33203125" bestFit="1" customWidth="1"/>
    <col min="8961" max="8961" width="0" hidden="1" customWidth="1"/>
    <col min="8962" max="8962" width="17.5" customWidth="1"/>
    <col min="8963" max="8963" width="20.6640625" customWidth="1"/>
    <col min="8964" max="8968" width="12.5" bestFit="1" customWidth="1"/>
    <col min="8970" max="8970" width="10.6640625" bestFit="1" customWidth="1"/>
    <col min="8971" max="8972" width="10.5" bestFit="1" customWidth="1"/>
    <col min="8973" max="8973" width="11.1640625" bestFit="1" customWidth="1"/>
    <col min="8974" max="8974" width="10.6640625" bestFit="1" customWidth="1"/>
    <col min="8975" max="8976" width="10.5" bestFit="1" customWidth="1"/>
    <col min="8977" max="8977" width="12.5" bestFit="1" customWidth="1"/>
    <col min="8978" max="8978" width="10.33203125" bestFit="1" customWidth="1"/>
    <col min="9217" max="9217" width="0" hidden="1" customWidth="1"/>
    <col min="9218" max="9218" width="17.5" customWidth="1"/>
    <col min="9219" max="9219" width="20.6640625" customWidth="1"/>
    <col min="9220" max="9224" width="12.5" bestFit="1" customWidth="1"/>
    <col min="9226" max="9226" width="10.6640625" bestFit="1" customWidth="1"/>
    <col min="9227" max="9228" width="10.5" bestFit="1" customWidth="1"/>
    <col min="9229" max="9229" width="11.1640625" bestFit="1" customWidth="1"/>
    <col min="9230" max="9230" width="10.6640625" bestFit="1" customWidth="1"/>
    <col min="9231" max="9232" width="10.5" bestFit="1" customWidth="1"/>
    <col min="9233" max="9233" width="12.5" bestFit="1" customWidth="1"/>
    <col min="9234" max="9234" width="10.33203125" bestFit="1" customWidth="1"/>
    <col min="9473" max="9473" width="0" hidden="1" customWidth="1"/>
    <col min="9474" max="9474" width="17.5" customWidth="1"/>
    <col min="9475" max="9475" width="20.6640625" customWidth="1"/>
    <col min="9476" max="9480" width="12.5" bestFit="1" customWidth="1"/>
    <col min="9482" max="9482" width="10.6640625" bestFit="1" customWidth="1"/>
    <col min="9483" max="9484" width="10.5" bestFit="1" customWidth="1"/>
    <col min="9485" max="9485" width="11.1640625" bestFit="1" customWidth="1"/>
    <col min="9486" max="9486" width="10.6640625" bestFit="1" customWidth="1"/>
    <col min="9487" max="9488" width="10.5" bestFit="1" customWidth="1"/>
    <col min="9489" max="9489" width="12.5" bestFit="1" customWidth="1"/>
    <col min="9490" max="9490" width="10.33203125" bestFit="1" customWidth="1"/>
    <col min="9729" max="9729" width="0" hidden="1" customWidth="1"/>
    <col min="9730" max="9730" width="17.5" customWidth="1"/>
    <col min="9731" max="9731" width="20.6640625" customWidth="1"/>
    <col min="9732" max="9736" width="12.5" bestFit="1" customWidth="1"/>
    <col min="9738" max="9738" width="10.6640625" bestFit="1" customWidth="1"/>
    <col min="9739" max="9740" width="10.5" bestFit="1" customWidth="1"/>
    <col min="9741" max="9741" width="11.1640625" bestFit="1" customWidth="1"/>
    <col min="9742" max="9742" width="10.6640625" bestFit="1" customWidth="1"/>
    <col min="9743" max="9744" width="10.5" bestFit="1" customWidth="1"/>
    <col min="9745" max="9745" width="12.5" bestFit="1" customWidth="1"/>
    <col min="9746" max="9746" width="10.33203125" bestFit="1" customWidth="1"/>
    <col min="9985" max="9985" width="0" hidden="1" customWidth="1"/>
    <col min="9986" max="9986" width="17.5" customWidth="1"/>
    <col min="9987" max="9987" width="20.6640625" customWidth="1"/>
    <col min="9988" max="9992" width="12.5" bestFit="1" customWidth="1"/>
    <col min="9994" max="9994" width="10.6640625" bestFit="1" customWidth="1"/>
    <col min="9995" max="9996" width="10.5" bestFit="1" customWidth="1"/>
    <col min="9997" max="9997" width="11.1640625" bestFit="1" customWidth="1"/>
    <col min="9998" max="9998" width="10.6640625" bestFit="1" customWidth="1"/>
    <col min="9999" max="10000" width="10.5" bestFit="1" customWidth="1"/>
    <col min="10001" max="10001" width="12.5" bestFit="1" customWidth="1"/>
    <col min="10002" max="10002" width="10.33203125" bestFit="1" customWidth="1"/>
    <col min="10241" max="10241" width="0" hidden="1" customWidth="1"/>
    <col min="10242" max="10242" width="17.5" customWidth="1"/>
    <col min="10243" max="10243" width="20.6640625" customWidth="1"/>
    <col min="10244" max="10248" width="12.5" bestFit="1" customWidth="1"/>
    <col min="10250" max="10250" width="10.6640625" bestFit="1" customWidth="1"/>
    <col min="10251" max="10252" width="10.5" bestFit="1" customWidth="1"/>
    <col min="10253" max="10253" width="11.1640625" bestFit="1" customWidth="1"/>
    <col min="10254" max="10254" width="10.6640625" bestFit="1" customWidth="1"/>
    <col min="10255" max="10256" width="10.5" bestFit="1" customWidth="1"/>
    <col min="10257" max="10257" width="12.5" bestFit="1" customWidth="1"/>
    <col min="10258" max="10258" width="10.33203125" bestFit="1" customWidth="1"/>
    <col min="10497" max="10497" width="0" hidden="1" customWidth="1"/>
    <col min="10498" max="10498" width="17.5" customWidth="1"/>
    <col min="10499" max="10499" width="20.6640625" customWidth="1"/>
    <col min="10500" max="10504" width="12.5" bestFit="1" customWidth="1"/>
    <col min="10506" max="10506" width="10.6640625" bestFit="1" customWidth="1"/>
    <col min="10507" max="10508" width="10.5" bestFit="1" customWidth="1"/>
    <col min="10509" max="10509" width="11.1640625" bestFit="1" customWidth="1"/>
    <col min="10510" max="10510" width="10.6640625" bestFit="1" customWidth="1"/>
    <col min="10511" max="10512" width="10.5" bestFit="1" customWidth="1"/>
    <col min="10513" max="10513" width="12.5" bestFit="1" customWidth="1"/>
    <col min="10514" max="10514" width="10.33203125" bestFit="1" customWidth="1"/>
    <col min="10753" max="10753" width="0" hidden="1" customWidth="1"/>
    <col min="10754" max="10754" width="17.5" customWidth="1"/>
    <col min="10755" max="10755" width="20.6640625" customWidth="1"/>
    <col min="10756" max="10760" width="12.5" bestFit="1" customWidth="1"/>
    <col min="10762" max="10762" width="10.6640625" bestFit="1" customWidth="1"/>
    <col min="10763" max="10764" width="10.5" bestFit="1" customWidth="1"/>
    <col min="10765" max="10765" width="11.1640625" bestFit="1" customWidth="1"/>
    <col min="10766" max="10766" width="10.6640625" bestFit="1" customWidth="1"/>
    <col min="10767" max="10768" width="10.5" bestFit="1" customWidth="1"/>
    <col min="10769" max="10769" width="12.5" bestFit="1" customWidth="1"/>
    <col min="10770" max="10770" width="10.33203125" bestFit="1" customWidth="1"/>
    <col min="11009" max="11009" width="0" hidden="1" customWidth="1"/>
    <col min="11010" max="11010" width="17.5" customWidth="1"/>
    <col min="11011" max="11011" width="20.6640625" customWidth="1"/>
    <col min="11012" max="11016" width="12.5" bestFit="1" customWidth="1"/>
    <col min="11018" max="11018" width="10.6640625" bestFit="1" customWidth="1"/>
    <col min="11019" max="11020" width="10.5" bestFit="1" customWidth="1"/>
    <col min="11021" max="11021" width="11.1640625" bestFit="1" customWidth="1"/>
    <col min="11022" max="11022" width="10.6640625" bestFit="1" customWidth="1"/>
    <col min="11023" max="11024" width="10.5" bestFit="1" customWidth="1"/>
    <col min="11025" max="11025" width="12.5" bestFit="1" customWidth="1"/>
    <col min="11026" max="11026" width="10.33203125" bestFit="1" customWidth="1"/>
    <col min="11265" max="11265" width="0" hidden="1" customWidth="1"/>
    <col min="11266" max="11266" width="17.5" customWidth="1"/>
    <col min="11267" max="11267" width="20.6640625" customWidth="1"/>
    <col min="11268" max="11272" width="12.5" bestFit="1" customWidth="1"/>
    <col min="11274" max="11274" width="10.6640625" bestFit="1" customWidth="1"/>
    <col min="11275" max="11276" width="10.5" bestFit="1" customWidth="1"/>
    <col min="11277" max="11277" width="11.1640625" bestFit="1" customWidth="1"/>
    <col min="11278" max="11278" width="10.6640625" bestFit="1" customWidth="1"/>
    <col min="11279" max="11280" width="10.5" bestFit="1" customWidth="1"/>
    <col min="11281" max="11281" width="12.5" bestFit="1" customWidth="1"/>
    <col min="11282" max="11282" width="10.33203125" bestFit="1" customWidth="1"/>
    <col min="11521" max="11521" width="0" hidden="1" customWidth="1"/>
    <col min="11522" max="11522" width="17.5" customWidth="1"/>
    <col min="11523" max="11523" width="20.6640625" customWidth="1"/>
    <col min="11524" max="11528" width="12.5" bestFit="1" customWidth="1"/>
    <col min="11530" max="11530" width="10.6640625" bestFit="1" customWidth="1"/>
    <col min="11531" max="11532" width="10.5" bestFit="1" customWidth="1"/>
    <col min="11533" max="11533" width="11.1640625" bestFit="1" customWidth="1"/>
    <col min="11534" max="11534" width="10.6640625" bestFit="1" customWidth="1"/>
    <col min="11535" max="11536" width="10.5" bestFit="1" customWidth="1"/>
    <col min="11537" max="11537" width="12.5" bestFit="1" customWidth="1"/>
    <col min="11538" max="11538" width="10.33203125" bestFit="1" customWidth="1"/>
    <col min="11777" max="11777" width="0" hidden="1" customWidth="1"/>
    <col min="11778" max="11778" width="17.5" customWidth="1"/>
    <col min="11779" max="11779" width="20.6640625" customWidth="1"/>
    <col min="11780" max="11784" width="12.5" bestFit="1" customWidth="1"/>
    <col min="11786" max="11786" width="10.6640625" bestFit="1" customWidth="1"/>
    <col min="11787" max="11788" width="10.5" bestFit="1" customWidth="1"/>
    <col min="11789" max="11789" width="11.1640625" bestFit="1" customWidth="1"/>
    <col min="11790" max="11790" width="10.6640625" bestFit="1" customWidth="1"/>
    <col min="11791" max="11792" width="10.5" bestFit="1" customWidth="1"/>
    <col min="11793" max="11793" width="12.5" bestFit="1" customWidth="1"/>
    <col min="11794" max="11794" width="10.33203125" bestFit="1" customWidth="1"/>
    <col min="12033" max="12033" width="0" hidden="1" customWidth="1"/>
    <col min="12034" max="12034" width="17.5" customWidth="1"/>
    <col min="12035" max="12035" width="20.6640625" customWidth="1"/>
    <col min="12036" max="12040" width="12.5" bestFit="1" customWidth="1"/>
    <col min="12042" max="12042" width="10.6640625" bestFit="1" customWidth="1"/>
    <col min="12043" max="12044" width="10.5" bestFit="1" customWidth="1"/>
    <col min="12045" max="12045" width="11.1640625" bestFit="1" customWidth="1"/>
    <col min="12046" max="12046" width="10.6640625" bestFit="1" customWidth="1"/>
    <col min="12047" max="12048" width="10.5" bestFit="1" customWidth="1"/>
    <col min="12049" max="12049" width="12.5" bestFit="1" customWidth="1"/>
    <col min="12050" max="12050" width="10.33203125" bestFit="1" customWidth="1"/>
    <col min="12289" max="12289" width="0" hidden="1" customWidth="1"/>
    <col min="12290" max="12290" width="17.5" customWidth="1"/>
    <col min="12291" max="12291" width="20.6640625" customWidth="1"/>
    <col min="12292" max="12296" width="12.5" bestFit="1" customWidth="1"/>
    <col min="12298" max="12298" width="10.6640625" bestFit="1" customWidth="1"/>
    <col min="12299" max="12300" width="10.5" bestFit="1" customWidth="1"/>
    <col min="12301" max="12301" width="11.1640625" bestFit="1" customWidth="1"/>
    <col min="12302" max="12302" width="10.6640625" bestFit="1" customWidth="1"/>
    <col min="12303" max="12304" width="10.5" bestFit="1" customWidth="1"/>
    <col min="12305" max="12305" width="12.5" bestFit="1" customWidth="1"/>
    <col min="12306" max="12306" width="10.33203125" bestFit="1" customWidth="1"/>
    <col min="12545" max="12545" width="0" hidden="1" customWidth="1"/>
    <col min="12546" max="12546" width="17.5" customWidth="1"/>
    <col min="12547" max="12547" width="20.6640625" customWidth="1"/>
    <col min="12548" max="12552" width="12.5" bestFit="1" customWidth="1"/>
    <col min="12554" max="12554" width="10.6640625" bestFit="1" customWidth="1"/>
    <col min="12555" max="12556" width="10.5" bestFit="1" customWidth="1"/>
    <col min="12557" max="12557" width="11.1640625" bestFit="1" customWidth="1"/>
    <col min="12558" max="12558" width="10.6640625" bestFit="1" customWidth="1"/>
    <col min="12559" max="12560" width="10.5" bestFit="1" customWidth="1"/>
    <col min="12561" max="12561" width="12.5" bestFit="1" customWidth="1"/>
    <col min="12562" max="12562" width="10.33203125" bestFit="1" customWidth="1"/>
    <col min="12801" max="12801" width="0" hidden="1" customWidth="1"/>
    <col min="12802" max="12802" width="17.5" customWidth="1"/>
    <col min="12803" max="12803" width="20.6640625" customWidth="1"/>
    <col min="12804" max="12808" width="12.5" bestFit="1" customWidth="1"/>
    <col min="12810" max="12810" width="10.6640625" bestFit="1" customWidth="1"/>
    <col min="12811" max="12812" width="10.5" bestFit="1" customWidth="1"/>
    <col min="12813" max="12813" width="11.1640625" bestFit="1" customWidth="1"/>
    <col min="12814" max="12814" width="10.6640625" bestFit="1" customWidth="1"/>
    <col min="12815" max="12816" width="10.5" bestFit="1" customWidth="1"/>
    <col min="12817" max="12817" width="12.5" bestFit="1" customWidth="1"/>
    <col min="12818" max="12818" width="10.33203125" bestFit="1" customWidth="1"/>
    <col min="13057" max="13057" width="0" hidden="1" customWidth="1"/>
    <col min="13058" max="13058" width="17.5" customWidth="1"/>
    <col min="13059" max="13059" width="20.6640625" customWidth="1"/>
    <col min="13060" max="13064" width="12.5" bestFit="1" customWidth="1"/>
    <col min="13066" max="13066" width="10.6640625" bestFit="1" customWidth="1"/>
    <col min="13067" max="13068" width="10.5" bestFit="1" customWidth="1"/>
    <col min="13069" max="13069" width="11.1640625" bestFit="1" customWidth="1"/>
    <col min="13070" max="13070" width="10.6640625" bestFit="1" customWidth="1"/>
    <col min="13071" max="13072" width="10.5" bestFit="1" customWidth="1"/>
    <col min="13073" max="13073" width="12.5" bestFit="1" customWidth="1"/>
    <col min="13074" max="13074" width="10.33203125" bestFit="1" customWidth="1"/>
    <col min="13313" max="13313" width="0" hidden="1" customWidth="1"/>
    <col min="13314" max="13314" width="17.5" customWidth="1"/>
    <col min="13315" max="13315" width="20.6640625" customWidth="1"/>
    <col min="13316" max="13320" width="12.5" bestFit="1" customWidth="1"/>
    <col min="13322" max="13322" width="10.6640625" bestFit="1" customWidth="1"/>
    <col min="13323" max="13324" width="10.5" bestFit="1" customWidth="1"/>
    <col min="13325" max="13325" width="11.1640625" bestFit="1" customWidth="1"/>
    <col min="13326" max="13326" width="10.6640625" bestFit="1" customWidth="1"/>
    <col min="13327" max="13328" width="10.5" bestFit="1" customWidth="1"/>
    <col min="13329" max="13329" width="12.5" bestFit="1" customWidth="1"/>
    <col min="13330" max="13330" width="10.33203125" bestFit="1" customWidth="1"/>
    <col min="13569" max="13569" width="0" hidden="1" customWidth="1"/>
    <col min="13570" max="13570" width="17.5" customWidth="1"/>
    <col min="13571" max="13571" width="20.6640625" customWidth="1"/>
    <col min="13572" max="13576" width="12.5" bestFit="1" customWidth="1"/>
    <col min="13578" max="13578" width="10.6640625" bestFit="1" customWidth="1"/>
    <col min="13579" max="13580" width="10.5" bestFit="1" customWidth="1"/>
    <col min="13581" max="13581" width="11.1640625" bestFit="1" customWidth="1"/>
    <col min="13582" max="13582" width="10.6640625" bestFit="1" customWidth="1"/>
    <col min="13583" max="13584" width="10.5" bestFit="1" customWidth="1"/>
    <col min="13585" max="13585" width="12.5" bestFit="1" customWidth="1"/>
    <col min="13586" max="13586" width="10.33203125" bestFit="1" customWidth="1"/>
    <col min="13825" max="13825" width="0" hidden="1" customWidth="1"/>
    <col min="13826" max="13826" width="17.5" customWidth="1"/>
    <col min="13827" max="13827" width="20.6640625" customWidth="1"/>
    <col min="13828" max="13832" width="12.5" bestFit="1" customWidth="1"/>
    <col min="13834" max="13834" width="10.6640625" bestFit="1" customWidth="1"/>
    <col min="13835" max="13836" width="10.5" bestFit="1" customWidth="1"/>
    <col min="13837" max="13837" width="11.1640625" bestFit="1" customWidth="1"/>
    <col min="13838" max="13838" width="10.6640625" bestFit="1" customWidth="1"/>
    <col min="13839" max="13840" width="10.5" bestFit="1" customWidth="1"/>
    <col min="13841" max="13841" width="12.5" bestFit="1" customWidth="1"/>
    <col min="13842" max="13842" width="10.33203125" bestFit="1" customWidth="1"/>
    <col min="14081" max="14081" width="0" hidden="1" customWidth="1"/>
    <col min="14082" max="14082" width="17.5" customWidth="1"/>
    <col min="14083" max="14083" width="20.6640625" customWidth="1"/>
    <col min="14084" max="14088" width="12.5" bestFit="1" customWidth="1"/>
    <col min="14090" max="14090" width="10.6640625" bestFit="1" customWidth="1"/>
    <col min="14091" max="14092" width="10.5" bestFit="1" customWidth="1"/>
    <col min="14093" max="14093" width="11.1640625" bestFit="1" customWidth="1"/>
    <col min="14094" max="14094" width="10.6640625" bestFit="1" customWidth="1"/>
    <col min="14095" max="14096" width="10.5" bestFit="1" customWidth="1"/>
    <col min="14097" max="14097" width="12.5" bestFit="1" customWidth="1"/>
    <col min="14098" max="14098" width="10.33203125" bestFit="1" customWidth="1"/>
    <col min="14337" max="14337" width="0" hidden="1" customWidth="1"/>
    <col min="14338" max="14338" width="17.5" customWidth="1"/>
    <col min="14339" max="14339" width="20.6640625" customWidth="1"/>
    <col min="14340" max="14344" width="12.5" bestFit="1" customWidth="1"/>
    <col min="14346" max="14346" width="10.6640625" bestFit="1" customWidth="1"/>
    <col min="14347" max="14348" width="10.5" bestFit="1" customWidth="1"/>
    <col min="14349" max="14349" width="11.1640625" bestFit="1" customWidth="1"/>
    <col min="14350" max="14350" width="10.6640625" bestFit="1" customWidth="1"/>
    <col min="14351" max="14352" width="10.5" bestFit="1" customWidth="1"/>
    <col min="14353" max="14353" width="12.5" bestFit="1" customWidth="1"/>
    <col min="14354" max="14354" width="10.33203125" bestFit="1" customWidth="1"/>
    <col min="14593" max="14593" width="0" hidden="1" customWidth="1"/>
    <col min="14594" max="14594" width="17.5" customWidth="1"/>
    <col min="14595" max="14595" width="20.6640625" customWidth="1"/>
    <col min="14596" max="14600" width="12.5" bestFit="1" customWidth="1"/>
    <col min="14602" max="14602" width="10.6640625" bestFit="1" customWidth="1"/>
    <col min="14603" max="14604" width="10.5" bestFit="1" customWidth="1"/>
    <col min="14605" max="14605" width="11.1640625" bestFit="1" customWidth="1"/>
    <col min="14606" max="14606" width="10.6640625" bestFit="1" customWidth="1"/>
    <col min="14607" max="14608" width="10.5" bestFit="1" customWidth="1"/>
    <col min="14609" max="14609" width="12.5" bestFit="1" customWidth="1"/>
    <col min="14610" max="14610" width="10.33203125" bestFit="1" customWidth="1"/>
    <col min="14849" max="14849" width="0" hidden="1" customWidth="1"/>
    <col min="14850" max="14850" width="17.5" customWidth="1"/>
    <col min="14851" max="14851" width="20.6640625" customWidth="1"/>
    <col min="14852" max="14856" width="12.5" bestFit="1" customWidth="1"/>
    <col min="14858" max="14858" width="10.6640625" bestFit="1" customWidth="1"/>
    <col min="14859" max="14860" width="10.5" bestFit="1" customWidth="1"/>
    <col min="14861" max="14861" width="11.1640625" bestFit="1" customWidth="1"/>
    <col min="14862" max="14862" width="10.6640625" bestFit="1" customWidth="1"/>
    <col min="14863" max="14864" width="10.5" bestFit="1" customWidth="1"/>
    <col min="14865" max="14865" width="12.5" bestFit="1" customWidth="1"/>
    <col min="14866" max="14866" width="10.33203125" bestFit="1" customWidth="1"/>
    <col min="15105" max="15105" width="0" hidden="1" customWidth="1"/>
    <col min="15106" max="15106" width="17.5" customWidth="1"/>
    <col min="15107" max="15107" width="20.6640625" customWidth="1"/>
    <col min="15108" max="15112" width="12.5" bestFit="1" customWidth="1"/>
    <col min="15114" max="15114" width="10.6640625" bestFit="1" customWidth="1"/>
    <col min="15115" max="15116" width="10.5" bestFit="1" customWidth="1"/>
    <col min="15117" max="15117" width="11.1640625" bestFit="1" customWidth="1"/>
    <col min="15118" max="15118" width="10.6640625" bestFit="1" customWidth="1"/>
    <col min="15119" max="15120" width="10.5" bestFit="1" customWidth="1"/>
    <col min="15121" max="15121" width="12.5" bestFit="1" customWidth="1"/>
    <col min="15122" max="15122" width="10.33203125" bestFit="1" customWidth="1"/>
    <col min="15361" max="15361" width="0" hidden="1" customWidth="1"/>
    <col min="15362" max="15362" width="17.5" customWidth="1"/>
    <col min="15363" max="15363" width="20.6640625" customWidth="1"/>
    <col min="15364" max="15368" width="12.5" bestFit="1" customWidth="1"/>
    <col min="15370" max="15370" width="10.6640625" bestFit="1" customWidth="1"/>
    <col min="15371" max="15372" width="10.5" bestFit="1" customWidth="1"/>
    <col min="15373" max="15373" width="11.1640625" bestFit="1" customWidth="1"/>
    <col min="15374" max="15374" width="10.6640625" bestFit="1" customWidth="1"/>
    <col min="15375" max="15376" width="10.5" bestFit="1" customWidth="1"/>
    <col min="15377" max="15377" width="12.5" bestFit="1" customWidth="1"/>
    <col min="15378" max="15378" width="10.33203125" bestFit="1" customWidth="1"/>
    <col min="15617" max="15617" width="0" hidden="1" customWidth="1"/>
    <col min="15618" max="15618" width="17.5" customWidth="1"/>
    <col min="15619" max="15619" width="20.6640625" customWidth="1"/>
    <col min="15620" max="15624" width="12.5" bestFit="1" customWidth="1"/>
    <col min="15626" max="15626" width="10.6640625" bestFit="1" customWidth="1"/>
    <col min="15627" max="15628" width="10.5" bestFit="1" customWidth="1"/>
    <col min="15629" max="15629" width="11.1640625" bestFit="1" customWidth="1"/>
    <col min="15630" max="15630" width="10.6640625" bestFit="1" customWidth="1"/>
    <col min="15631" max="15632" width="10.5" bestFit="1" customWidth="1"/>
    <col min="15633" max="15633" width="12.5" bestFit="1" customWidth="1"/>
    <col min="15634" max="15634" width="10.33203125" bestFit="1" customWidth="1"/>
    <col min="15873" max="15873" width="0" hidden="1" customWidth="1"/>
    <col min="15874" max="15874" width="17.5" customWidth="1"/>
    <col min="15875" max="15875" width="20.6640625" customWidth="1"/>
    <col min="15876" max="15880" width="12.5" bestFit="1" customWidth="1"/>
    <col min="15882" max="15882" width="10.6640625" bestFit="1" customWidth="1"/>
    <col min="15883" max="15884" width="10.5" bestFit="1" customWidth="1"/>
    <col min="15885" max="15885" width="11.1640625" bestFit="1" customWidth="1"/>
    <col min="15886" max="15886" width="10.6640625" bestFit="1" customWidth="1"/>
    <col min="15887" max="15888" width="10.5" bestFit="1" customWidth="1"/>
    <col min="15889" max="15889" width="12.5" bestFit="1" customWidth="1"/>
    <col min="15890" max="15890" width="10.33203125" bestFit="1" customWidth="1"/>
    <col min="16129" max="16129" width="0" hidden="1" customWidth="1"/>
    <col min="16130" max="16130" width="17.5" customWidth="1"/>
    <col min="16131" max="16131" width="20.6640625" customWidth="1"/>
    <col min="16132" max="16136" width="12.5" bestFit="1" customWidth="1"/>
    <col min="16138" max="16138" width="10.6640625" bestFit="1" customWidth="1"/>
    <col min="16139" max="16140" width="10.5" bestFit="1" customWidth="1"/>
    <col min="16141" max="16141" width="11.1640625" bestFit="1" customWidth="1"/>
    <col min="16142" max="16142" width="10.6640625" bestFit="1" customWidth="1"/>
    <col min="16143" max="16144" width="10.5" bestFit="1" customWidth="1"/>
    <col min="16145" max="16145" width="12.5" bestFit="1" customWidth="1"/>
    <col min="16146" max="16146" width="10.33203125" bestFit="1" customWidth="1"/>
  </cols>
  <sheetData>
    <row r="1" spans="1:18" ht="51">
      <c r="A1" s="20" t="s">
        <v>59</v>
      </c>
      <c r="B1" s="20" t="s">
        <v>60</v>
      </c>
      <c r="C1" s="21" t="s">
        <v>61</v>
      </c>
      <c r="D1" s="22" t="s">
        <v>62</v>
      </c>
      <c r="E1" s="22" t="s">
        <v>63</v>
      </c>
      <c r="F1" s="22" t="s">
        <v>64</v>
      </c>
      <c r="G1" s="22" t="s">
        <v>65</v>
      </c>
      <c r="H1" s="22" t="s">
        <v>66</v>
      </c>
    </row>
    <row r="2" spans="1:18" ht="20.25" customHeight="1">
      <c r="A2" s="24">
        <v>1</v>
      </c>
      <c r="B2" s="24" t="s">
        <v>67</v>
      </c>
      <c r="C2" s="25" t="s">
        <v>68</v>
      </c>
      <c r="D2" s="26">
        <f>SUM(F2/1.05)</f>
        <v>26115.238095238095</v>
      </c>
      <c r="E2" s="26">
        <f>SUM(H2-D2)*0.25+D2</f>
        <v>26768.119047619046</v>
      </c>
      <c r="F2" s="27">
        <v>27421</v>
      </c>
      <c r="G2" s="26">
        <f>SUM(H2-D2)*0.75+D2</f>
        <v>28073.880952380954</v>
      </c>
      <c r="H2" s="26">
        <f>SUM(F2-D2)+F2</f>
        <v>28726.761904761905</v>
      </c>
    </row>
    <row r="3" spans="1:18" ht="18.75" customHeight="1">
      <c r="A3" s="28"/>
      <c r="B3" s="28" t="s">
        <v>69</v>
      </c>
      <c r="C3" s="29" t="s">
        <v>69</v>
      </c>
      <c r="D3" s="30">
        <f>D2/2080</f>
        <v>12.555402930402931</v>
      </c>
      <c r="E3" s="26">
        <f>E2/2080</f>
        <v>12.869288003663003</v>
      </c>
      <c r="F3" s="31">
        <f>F2/2080</f>
        <v>13.183173076923078</v>
      </c>
      <c r="G3" s="26">
        <f>G2/2080</f>
        <v>13.49705815018315</v>
      </c>
      <c r="H3" s="26">
        <f>H2/2080</f>
        <v>13.810943223443223</v>
      </c>
    </row>
    <row r="4" spans="1:18" ht="6" customHeight="1">
      <c r="A4" s="32"/>
      <c r="B4" s="32" t="s">
        <v>69</v>
      </c>
      <c r="C4" s="33"/>
      <c r="D4" s="34"/>
      <c r="E4" s="35"/>
      <c r="F4" s="36"/>
      <c r="G4" s="35"/>
      <c r="H4" s="37"/>
    </row>
    <row r="5" spans="1:18">
      <c r="A5" s="28">
        <v>2</v>
      </c>
      <c r="B5" s="28" t="s">
        <v>67</v>
      </c>
      <c r="C5" s="25" t="s">
        <v>70</v>
      </c>
      <c r="D5" s="38">
        <f>SUM(F5/1.075)</f>
        <v>39498.604651162794</v>
      </c>
      <c r="E5" s="26">
        <f>SUM(H5-D5)*0.25+D5</f>
        <v>40979.802325581397</v>
      </c>
      <c r="F5" s="31">
        <v>42461</v>
      </c>
      <c r="G5" s="26">
        <f>SUM(H5-D5)*0.75+D5</f>
        <v>43942.197674418603</v>
      </c>
      <c r="H5" s="26">
        <f>SUM(F5-D5)+F5</f>
        <v>45423.395348837206</v>
      </c>
    </row>
    <row r="6" spans="1:18">
      <c r="A6" s="24" t="s">
        <v>69</v>
      </c>
      <c r="B6" s="24"/>
      <c r="C6" s="39" t="s">
        <v>69</v>
      </c>
      <c r="D6" s="26">
        <f>D5/2080</f>
        <v>18.989713774597497</v>
      </c>
      <c r="E6" s="26">
        <f>E5/2080</f>
        <v>19.701828041144903</v>
      </c>
      <c r="F6" s="31">
        <f>F5/2080</f>
        <v>20.413942307692309</v>
      </c>
      <c r="G6" s="26">
        <f>G5/2080</f>
        <v>21.126056574239712</v>
      </c>
      <c r="H6" s="26">
        <f>H5/2080</f>
        <v>21.838170840787118</v>
      </c>
    </row>
    <row r="7" spans="1:18" ht="6" customHeight="1">
      <c r="A7" s="40"/>
      <c r="B7" s="40"/>
      <c r="C7" s="33"/>
      <c r="D7" s="35"/>
      <c r="E7" s="35"/>
      <c r="F7" s="36"/>
      <c r="G7" s="35"/>
      <c r="H7" s="37"/>
    </row>
    <row r="8" spans="1:18">
      <c r="A8" s="41">
        <v>3</v>
      </c>
      <c r="B8" s="41" t="s">
        <v>71</v>
      </c>
      <c r="C8" s="25" t="s">
        <v>72</v>
      </c>
      <c r="D8" s="26">
        <f>SUM(F8/1.1)</f>
        <v>45329.090909090904</v>
      </c>
      <c r="E8" s="26">
        <f>SUM(H8-D8)*0.25+D8</f>
        <v>47595.545454545456</v>
      </c>
      <c r="F8" s="31">
        <v>49862</v>
      </c>
      <c r="G8" s="26">
        <f>SUM(H8-D8)*0.75+D8</f>
        <v>52128.454545454544</v>
      </c>
      <c r="H8" s="26">
        <f>SUM(F8-D8)+F8</f>
        <v>54394.909090909096</v>
      </c>
    </row>
    <row r="9" spans="1:18">
      <c r="A9" s="41" t="s">
        <v>69</v>
      </c>
      <c r="B9" s="41" t="s">
        <v>69</v>
      </c>
      <c r="C9" s="42" t="s">
        <v>69</v>
      </c>
      <c r="D9" s="26">
        <f>D8/2080</f>
        <v>21.792832167832167</v>
      </c>
      <c r="E9" s="26">
        <f>E8/2080</f>
        <v>22.882473776223776</v>
      </c>
      <c r="F9" s="31">
        <f>F8/2080</f>
        <v>23.972115384615385</v>
      </c>
      <c r="G9" s="26">
        <f>G8/2080</f>
        <v>25.061756993006991</v>
      </c>
      <c r="H9" s="26">
        <f>H8/2080</f>
        <v>26.151398601398604</v>
      </c>
    </row>
    <row r="10" spans="1:18" ht="6" customHeight="1">
      <c r="A10" s="40"/>
      <c r="B10" s="40"/>
      <c r="C10" s="33"/>
      <c r="D10" s="35"/>
      <c r="E10" s="35"/>
      <c r="F10" s="36"/>
      <c r="G10" s="35"/>
      <c r="H10" s="37"/>
    </row>
    <row r="11" spans="1:18" ht="14.25" customHeight="1">
      <c r="A11" s="43">
        <v>4</v>
      </c>
      <c r="B11" s="43" t="s">
        <v>73</v>
      </c>
      <c r="C11" s="44" t="s">
        <v>74</v>
      </c>
      <c r="D11" s="45">
        <f>SUM(F11/1.15)</f>
        <v>49986.956521739135</v>
      </c>
      <c r="E11" s="45">
        <f>SUM(H11-D11)*0.25+D11</f>
        <v>53735.978260869568</v>
      </c>
      <c r="F11" s="46">
        <v>57485</v>
      </c>
      <c r="G11" s="45">
        <f>SUM(H11-D11)*0.75+D11</f>
        <v>61234.021739130432</v>
      </c>
      <c r="H11" s="45">
        <f>SUM(F11-D11)+F11</f>
        <v>64983.043478260865</v>
      </c>
    </row>
    <row r="12" spans="1:18">
      <c r="A12" s="43" t="s">
        <v>69</v>
      </c>
      <c r="B12" s="43" t="s">
        <v>69</v>
      </c>
      <c r="C12" s="47" t="s">
        <v>69</v>
      </c>
      <c r="D12" s="45">
        <f>D11/2080</f>
        <v>24.032190635451506</v>
      </c>
      <c r="E12" s="45">
        <f>E11/2080</f>
        <v>25.83460493311037</v>
      </c>
      <c r="F12" s="46">
        <f>F11/2080</f>
        <v>27.63701923076923</v>
      </c>
      <c r="G12" s="45">
        <f>G11/2080</f>
        <v>29.439433528428093</v>
      </c>
      <c r="H12" s="45">
        <f>H11/2080</f>
        <v>31.241847826086953</v>
      </c>
    </row>
    <row r="13" spans="1:18" ht="6" customHeight="1">
      <c r="A13" s="32"/>
      <c r="B13" s="32"/>
      <c r="C13" s="33"/>
      <c r="D13" s="34"/>
      <c r="E13" s="34"/>
      <c r="F13" s="48"/>
      <c r="G13" s="34"/>
      <c r="H13" s="49"/>
    </row>
    <row r="14" spans="1:18" s="23" customFormat="1">
      <c r="A14" s="43">
        <v>5</v>
      </c>
      <c r="B14" s="43" t="s">
        <v>73</v>
      </c>
      <c r="C14" s="44" t="s">
        <v>75</v>
      </c>
      <c r="D14" s="45">
        <f>SUM(F14/1.2)</f>
        <v>60067.5</v>
      </c>
      <c r="E14" s="45">
        <f>SUM(H14-D14)*0.25+D14</f>
        <v>66074.25</v>
      </c>
      <c r="F14" s="46">
        <v>72081</v>
      </c>
      <c r="G14" s="45">
        <f>SUM(H14-D14)*0.75+D14</f>
        <v>78087.75</v>
      </c>
      <c r="H14" s="45">
        <f>SUM(F14-D14)+F14</f>
        <v>84094.5</v>
      </c>
      <c r="J14"/>
      <c r="K14"/>
      <c r="L14"/>
      <c r="M14"/>
      <c r="N14"/>
      <c r="O14"/>
      <c r="P14"/>
      <c r="Q14"/>
      <c r="R14"/>
    </row>
    <row r="15" spans="1:18" s="23" customFormat="1">
      <c r="A15" s="43" t="s">
        <v>69</v>
      </c>
      <c r="B15" s="43" t="s">
        <v>69</v>
      </c>
      <c r="C15" s="47" t="s">
        <v>69</v>
      </c>
      <c r="D15" s="45">
        <f>D14/2080</f>
        <v>28.87860576923077</v>
      </c>
      <c r="E15" s="45">
        <f>E14/2080</f>
        <v>31.766466346153845</v>
      </c>
      <c r="F15" s="46">
        <f>F14/2080</f>
        <v>34.654326923076923</v>
      </c>
      <c r="G15" s="45">
        <f>G14/2080</f>
        <v>37.542187499999997</v>
      </c>
      <c r="H15" s="45">
        <f>H14/2080</f>
        <v>40.430048076923079</v>
      </c>
      <c r="J15"/>
      <c r="K15"/>
      <c r="L15"/>
      <c r="M15"/>
      <c r="N15"/>
      <c r="O15"/>
      <c r="P15"/>
      <c r="Q15"/>
      <c r="R15"/>
    </row>
    <row r="16" spans="1:18" s="23" customFormat="1" ht="6" customHeight="1">
      <c r="A16" s="40"/>
      <c r="B16" s="40"/>
      <c r="C16" s="33"/>
      <c r="D16" s="35"/>
      <c r="E16" s="35"/>
      <c r="F16" s="36"/>
      <c r="G16" s="35"/>
      <c r="H16" s="37"/>
      <c r="J16"/>
      <c r="K16"/>
      <c r="L16"/>
      <c r="M16"/>
      <c r="N16"/>
      <c r="O16"/>
      <c r="P16"/>
      <c r="Q16"/>
      <c r="R16"/>
    </row>
    <row r="17" spans="1:18" s="23" customFormat="1">
      <c r="A17" s="92">
        <v>6</v>
      </c>
      <c r="B17" s="50" t="s">
        <v>76</v>
      </c>
      <c r="C17" s="51" t="s">
        <v>77</v>
      </c>
      <c r="D17" s="52">
        <f>SUM(F17/1.25)</f>
        <v>69028</v>
      </c>
      <c r="E17" s="52">
        <f>SUM(H17-D17)*0.25+D17</f>
        <v>77656.5</v>
      </c>
      <c r="F17" s="53">
        <v>86285</v>
      </c>
      <c r="G17" s="52">
        <f>SUM(H17-D17)*0.75+D17</f>
        <v>94913.5</v>
      </c>
      <c r="H17" s="52">
        <f>SUM(F17-D17)+F17</f>
        <v>103542</v>
      </c>
      <c r="J17"/>
      <c r="K17"/>
      <c r="L17"/>
      <c r="M17"/>
      <c r="N17"/>
      <c r="O17"/>
      <c r="P17"/>
      <c r="Q17"/>
      <c r="R17"/>
    </row>
    <row r="18" spans="1:18" s="23" customFormat="1">
      <c r="A18" s="54"/>
      <c r="B18" s="54" t="s">
        <v>69</v>
      </c>
      <c r="C18" s="55" t="s">
        <v>69</v>
      </c>
      <c r="D18" s="52">
        <f>D17/2080</f>
        <v>33.186538461538461</v>
      </c>
      <c r="E18" s="52">
        <f>E17/2080</f>
        <v>37.334855769230771</v>
      </c>
      <c r="F18" s="53">
        <f>F17/2080</f>
        <v>41.48317307692308</v>
      </c>
      <c r="G18" s="52">
        <f>G17/2080</f>
        <v>45.631490384615383</v>
      </c>
      <c r="H18" s="52">
        <f>H17/2080</f>
        <v>49.779807692307692</v>
      </c>
      <c r="J18"/>
      <c r="K18"/>
      <c r="L18"/>
      <c r="M18"/>
      <c r="N18"/>
      <c r="O18"/>
      <c r="P18"/>
      <c r="Q18"/>
      <c r="R18"/>
    </row>
    <row r="19" spans="1:18" s="23" customFormat="1" ht="6" customHeight="1">
      <c r="A19" s="32"/>
      <c r="B19" s="32"/>
      <c r="C19" s="33"/>
      <c r="D19" s="34"/>
      <c r="E19" s="34"/>
      <c r="F19" s="48"/>
      <c r="G19" s="34"/>
      <c r="H19" s="49"/>
      <c r="J19"/>
      <c r="K19"/>
      <c r="L19"/>
      <c r="M19"/>
      <c r="N19"/>
      <c r="O19"/>
      <c r="P19"/>
      <c r="Q19"/>
      <c r="R19"/>
    </row>
    <row r="20" spans="1:18" s="23" customFormat="1">
      <c r="A20" s="54">
        <v>7</v>
      </c>
      <c r="B20" s="54" t="s">
        <v>76</v>
      </c>
      <c r="C20" s="56" t="s">
        <v>78</v>
      </c>
      <c r="D20" s="52">
        <f>SUM(F20/1.25)</f>
        <v>78604</v>
      </c>
      <c r="E20" s="52">
        <f>SUM(H20-D20)*0.25+D20</f>
        <v>88429.5</v>
      </c>
      <c r="F20" s="53">
        <v>98255</v>
      </c>
      <c r="G20" s="52">
        <f>SUM(H20-D20)*0.75+D20</f>
        <v>108080.5</v>
      </c>
      <c r="H20" s="52">
        <f>SUM(F20-D20)+F20</f>
        <v>117906</v>
      </c>
      <c r="J20"/>
      <c r="K20"/>
      <c r="L20"/>
      <c r="M20"/>
      <c r="N20"/>
      <c r="O20"/>
      <c r="P20"/>
      <c r="Q20"/>
      <c r="R20"/>
    </row>
    <row r="21" spans="1:18" s="23" customFormat="1">
      <c r="A21" s="57"/>
      <c r="B21" s="57" t="s">
        <v>69</v>
      </c>
      <c r="C21" s="58" t="s">
        <v>69</v>
      </c>
      <c r="D21" s="52">
        <f>D20/2080</f>
        <v>37.790384615384617</v>
      </c>
      <c r="E21" s="52">
        <f>E20/2080</f>
        <v>42.514182692307692</v>
      </c>
      <c r="F21" s="53">
        <f>F20/2080</f>
        <v>47.237980769230766</v>
      </c>
      <c r="G21" s="52">
        <f>G20/2080</f>
        <v>51.961778846153848</v>
      </c>
      <c r="H21" s="52">
        <f>H20/2080</f>
        <v>56.685576923076923</v>
      </c>
      <c r="J21"/>
      <c r="K21"/>
      <c r="L21"/>
      <c r="M21"/>
      <c r="N21"/>
      <c r="O21"/>
      <c r="P21"/>
      <c r="Q21"/>
      <c r="R21"/>
    </row>
    <row r="22" spans="1:18" s="23" customFormat="1" ht="6" customHeight="1">
      <c r="A22" s="40"/>
      <c r="B22" s="40"/>
      <c r="C22" s="59"/>
      <c r="D22" s="49"/>
      <c r="E22" s="60"/>
      <c r="F22" s="61"/>
      <c r="G22" s="60"/>
      <c r="H22" s="60"/>
      <c r="J22"/>
      <c r="K22"/>
      <c r="L22"/>
      <c r="M22"/>
      <c r="N22"/>
      <c r="O22"/>
      <c r="P22"/>
      <c r="Q22"/>
      <c r="R22"/>
    </row>
    <row r="23" spans="1:18" s="23" customFormat="1">
      <c r="A23" s="62">
        <v>8</v>
      </c>
      <c r="B23" s="62" t="s">
        <v>79</v>
      </c>
      <c r="C23" s="63" t="s">
        <v>80</v>
      </c>
      <c r="D23" s="64">
        <f>SUM(F23/1.25)</f>
        <v>86229.6</v>
      </c>
      <c r="E23" s="64">
        <f>SUM(H23-D23)*0.25+D23</f>
        <v>97008.3</v>
      </c>
      <c r="F23" s="65">
        <v>107787</v>
      </c>
      <c r="G23" s="64">
        <f>SUM(H23-D23)*0.75+D23</f>
        <v>118565.7</v>
      </c>
      <c r="H23" s="64">
        <f>SUM(F23-D23)+F23</f>
        <v>129344.4</v>
      </c>
      <c r="J23"/>
      <c r="K23"/>
      <c r="L23"/>
      <c r="M23"/>
      <c r="N23"/>
      <c r="O23"/>
      <c r="P23"/>
      <c r="Q23"/>
      <c r="R23"/>
    </row>
    <row r="24" spans="1:18" s="23" customFormat="1" ht="14.25" customHeight="1">
      <c r="A24" s="66" t="s">
        <v>69</v>
      </c>
      <c r="B24" s="66" t="s">
        <v>69</v>
      </c>
      <c r="C24" s="67" t="s">
        <v>69</v>
      </c>
      <c r="D24" s="64">
        <f>D23/2080</f>
        <v>41.456538461538464</v>
      </c>
      <c r="E24" s="64">
        <f>E23/2080</f>
        <v>46.638605769230772</v>
      </c>
      <c r="F24" s="65">
        <f>F23/2080</f>
        <v>51.820673076923079</v>
      </c>
      <c r="G24" s="64">
        <f>G23/2080</f>
        <v>57.002740384615386</v>
      </c>
      <c r="H24" s="64">
        <f>H23/2080</f>
        <v>62.184807692307686</v>
      </c>
      <c r="J24"/>
      <c r="K24"/>
      <c r="L24"/>
      <c r="M24"/>
      <c r="N24"/>
      <c r="O24"/>
      <c r="P24"/>
      <c r="Q24"/>
      <c r="R24"/>
    </row>
    <row r="25" spans="1:18" s="23" customFormat="1" ht="6" customHeight="1">
      <c r="A25" s="32"/>
      <c r="B25" s="32" t="s">
        <v>69</v>
      </c>
      <c r="C25" s="33" t="s">
        <v>69</v>
      </c>
      <c r="D25" s="49"/>
      <c r="E25" s="60"/>
      <c r="F25" s="61"/>
      <c r="G25" s="60"/>
      <c r="H25" s="68"/>
      <c r="J25"/>
      <c r="K25"/>
      <c r="L25"/>
      <c r="M25"/>
      <c r="N25"/>
      <c r="O25"/>
      <c r="P25"/>
      <c r="Q25"/>
      <c r="R25"/>
    </row>
    <row r="26" spans="1:18" s="23" customFormat="1">
      <c r="A26" s="69">
        <v>9</v>
      </c>
      <c r="B26" s="69" t="s">
        <v>79</v>
      </c>
      <c r="C26" s="70" t="s">
        <v>81</v>
      </c>
      <c r="D26" s="64">
        <f>SUM(F26/1.25)</f>
        <v>101291.2</v>
      </c>
      <c r="E26" s="64">
        <f>SUM(H26-D26)*0.25+D26</f>
        <v>113952.59999999999</v>
      </c>
      <c r="F26" s="65">
        <v>126614</v>
      </c>
      <c r="G26" s="64">
        <f>SUM(H26-D26)*0.75+D26</f>
        <v>139275.4</v>
      </c>
      <c r="H26" s="64">
        <f>SUM(F26-D26)+F26</f>
        <v>151936.79999999999</v>
      </c>
      <c r="J26"/>
      <c r="K26"/>
      <c r="L26"/>
      <c r="M26"/>
      <c r="N26"/>
      <c r="O26"/>
      <c r="P26"/>
      <c r="Q26"/>
      <c r="R26"/>
    </row>
    <row r="27" spans="1:18" s="23" customFormat="1">
      <c r="A27" s="69"/>
      <c r="B27" s="69"/>
      <c r="C27" s="71"/>
      <c r="D27" s="64">
        <f>D26/2080</f>
        <v>48.697692307692307</v>
      </c>
      <c r="E27" s="64">
        <f>E26/2080</f>
        <v>54.784903846153838</v>
      </c>
      <c r="F27" s="65">
        <f>F26/2080</f>
        <v>60.872115384615384</v>
      </c>
      <c r="G27" s="64">
        <f>G26/2080</f>
        <v>66.959326923076915</v>
      </c>
      <c r="H27" s="64">
        <f>H26/2080</f>
        <v>73.046538461538461</v>
      </c>
      <c r="J27"/>
      <c r="K27"/>
      <c r="L27"/>
      <c r="M27"/>
      <c r="N27"/>
      <c r="O27"/>
      <c r="P27"/>
      <c r="Q27"/>
      <c r="R27"/>
    </row>
    <row r="28" spans="1:18" s="23" customFormat="1" ht="6" customHeight="1">
      <c r="A28" s="32"/>
      <c r="B28" s="32"/>
      <c r="C28" s="59"/>
      <c r="D28" s="49"/>
      <c r="E28" s="60"/>
      <c r="F28" s="61"/>
      <c r="G28" s="60"/>
      <c r="H28" s="68"/>
      <c r="J28"/>
      <c r="K28"/>
      <c r="L28"/>
      <c r="M28"/>
      <c r="N28"/>
      <c r="O28"/>
      <c r="P28"/>
      <c r="Q28"/>
      <c r="R28"/>
    </row>
    <row r="29" spans="1:18" s="23" customFormat="1">
      <c r="A29" s="69">
        <v>10</v>
      </c>
      <c r="B29" s="69" t="s">
        <v>82</v>
      </c>
      <c r="C29" s="70" t="s">
        <v>83</v>
      </c>
      <c r="D29" s="64">
        <f>SUM(F29/1.25)</f>
        <v>177337.60000000001</v>
      </c>
      <c r="E29" s="64">
        <f>SUM(H29-D29)*0.25+D29</f>
        <v>199504.80000000002</v>
      </c>
      <c r="F29" s="65">
        <v>221672</v>
      </c>
      <c r="G29" s="64">
        <f>SUM(H29-D29)*0.75+D29</f>
        <v>243839.2</v>
      </c>
      <c r="H29" s="64">
        <f>SUM(F29-D29)+F29</f>
        <v>266006.40000000002</v>
      </c>
      <c r="J29"/>
      <c r="K29"/>
      <c r="L29"/>
      <c r="M29"/>
      <c r="N29"/>
      <c r="O29"/>
      <c r="P29"/>
      <c r="Q29"/>
      <c r="R29"/>
    </row>
    <row r="30" spans="1:18" s="23" customFormat="1">
      <c r="A30" s="69"/>
      <c r="B30" s="69" t="s">
        <v>69</v>
      </c>
      <c r="C30" s="72" t="s">
        <v>69</v>
      </c>
      <c r="D30" s="64">
        <f>D29/2080</f>
        <v>85.258461538461546</v>
      </c>
      <c r="E30" s="64">
        <f>E29/2080</f>
        <v>95.915769230769243</v>
      </c>
      <c r="F30" s="65">
        <f>F29/2080</f>
        <v>106.57307692307693</v>
      </c>
      <c r="G30" s="64">
        <f>G29/2080</f>
        <v>117.23038461538462</v>
      </c>
      <c r="H30" s="64">
        <f>H29/2080</f>
        <v>127.88769230769232</v>
      </c>
      <c r="J30"/>
      <c r="K30"/>
      <c r="L30"/>
      <c r="M30"/>
      <c r="N30"/>
      <c r="O30"/>
      <c r="P30"/>
      <c r="Q30"/>
      <c r="R30"/>
    </row>
    <row r="31" spans="1:18" s="23" customFormat="1" hidden="1">
      <c r="A31" s="73" t="s">
        <v>84</v>
      </c>
      <c r="B31" s="74" t="s">
        <v>85</v>
      </c>
      <c r="C31" s="75" t="s">
        <v>86</v>
      </c>
      <c r="D31" s="61" t="e">
        <f>SUM(F31/1.25)</f>
        <v>#REF!</v>
      </c>
      <c r="E31" s="61" t="e">
        <f>SUM(H31-D31)*0.25+D31</f>
        <v>#REF!</v>
      </c>
      <c r="F31" s="61" t="e">
        <f>SUM(#REF!*1.2)</f>
        <v>#REF!</v>
      </c>
      <c r="G31" s="61" t="e">
        <f>SUM(H31-D31)*0.75+D31</f>
        <v>#REF!</v>
      </c>
      <c r="H31" s="61" t="e">
        <f>SUM(F31-D31)+F31</f>
        <v>#REF!</v>
      </c>
      <c r="J31"/>
      <c r="K31"/>
      <c r="L31"/>
      <c r="M31"/>
      <c r="N31"/>
      <c r="O31"/>
      <c r="P31"/>
      <c r="Q31"/>
      <c r="R31"/>
    </row>
    <row r="32" spans="1:18" s="23" customFormat="1" hidden="1">
      <c r="A32" s="76" t="s">
        <v>69</v>
      </c>
      <c r="B32" s="77" t="s">
        <v>85</v>
      </c>
      <c r="C32" s="78" t="s">
        <v>87</v>
      </c>
      <c r="D32" s="61" t="e">
        <f>D31/2080</f>
        <v>#REF!</v>
      </c>
      <c r="E32" s="61" t="e">
        <f>E31/2080</f>
        <v>#REF!</v>
      </c>
      <c r="F32" s="61" t="e">
        <f>F31/2080</f>
        <v>#REF!</v>
      </c>
      <c r="G32" s="61" t="e">
        <f>G31/2080</f>
        <v>#REF!</v>
      </c>
      <c r="H32" s="79" t="e">
        <f>H31/2080</f>
        <v>#REF!</v>
      </c>
      <c r="J32"/>
      <c r="K32"/>
      <c r="L32"/>
      <c r="M32"/>
      <c r="N32"/>
      <c r="O32"/>
      <c r="P32"/>
      <c r="Q32"/>
      <c r="R32"/>
    </row>
    <row r="33" spans="1:18" s="23" customFormat="1" hidden="1">
      <c r="A33" s="76"/>
      <c r="B33" s="77" t="s">
        <v>85</v>
      </c>
      <c r="C33" s="78" t="s">
        <v>88</v>
      </c>
      <c r="D33" s="61"/>
      <c r="E33" s="61"/>
      <c r="F33" s="61"/>
      <c r="G33" s="61"/>
      <c r="H33" s="79"/>
      <c r="J33"/>
      <c r="K33"/>
      <c r="L33"/>
      <c r="M33"/>
      <c r="N33"/>
      <c r="O33"/>
      <c r="P33"/>
      <c r="Q33"/>
      <c r="R33"/>
    </row>
    <row r="34" spans="1:18" s="23" customFormat="1" hidden="1">
      <c r="A34" s="80"/>
      <c r="B34" s="81"/>
      <c r="C34" s="82"/>
      <c r="D34" s="83"/>
      <c r="E34" s="83"/>
      <c r="F34" s="83"/>
      <c r="G34" s="83"/>
      <c r="H34" s="84"/>
      <c r="J34"/>
      <c r="K34"/>
      <c r="L34"/>
      <c r="M34"/>
      <c r="N34"/>
      <c r="O34"/>
      <c r="P34"/>
      <c r="Q34"/>
      <c r="R34"/>
    </row>
    <row r="35" spans="1:18" s="23" customFormat="1" hidden="1">
      <c r="A35" s="76" t="s">
        <v>89</v>
      </c>
      <c r="B35" s="77" t="s">
        <v>85</v>
      </c>
      <c r="C35" s="75" t="s">
        <v>90</v>
      </c>
      <c r="D35" s="61" t="e">
        <f>SUM(F35/1.25)</f>
        <v>#REF!</v>
      </c>
      <c r="E35" s="61" t="e">
        <f>SUM(H35-D35)*0.25+D35</f>
        <v>#REF!</v>
      </c>
      <c r="F35" s="61" t="e">
        <f>SUM(F31*1.2)</f>
        <v>#REF!</v>
      </c>
      <c r="G35" s="61" t="e">
        <f>SUM(H35-D35)*0.75+D35</f>
        <v>#REF!</v>
      </c>
      <c r="H35" s="79" t="e">
        <f>SUM(F35-D35)+F35</f>
        <v>#REF!</v>
      </c>
      <c r="J35"/>
      <c r="K35"/>
      <c r="L35"/>
      <c r="M35"/>
      <c r="N35"/>
      <c r="O35"/>
      <c r="P35"/>
      <c r="Q35"/>
      <c r="R35"/>
    </row>
    <row r="36" spans="1:18" s="23" customFormat="1" ht="17" hidden="1" thickBot="1">
      <c r="A36" s="85" t="s">
        <v>69</v>
      </c>
      <c r="B36" s="86"/>
      <c r="C36" s="87" t="s">
        <v>69</v>
      </c>
      <c r="D36" s="88" t="e">
        <f>D35/2080</f>
        <v>#REF!</v>
      </c>
      <c r="E36" s="88" t="e">
        <f>E35/2080</f>
        <v>#REF!</v>
      </c>
      <c r="F36" s="88" t="e">
        <f>F35/2080</f>
        <v>#REF!</v>
      </c>
      <c r="G36" s="88" t="e">
        <f>G35/2080</f>
        <v>#REF!</v>
      </c>
      <c r="H36" s="89" t="e">
        <f>H35/2080</f>
        <v>#REF!</v>
      </c>
      <c r="J36"/>
      <c r="K36"/>
      <c r="L36"/>
      <c r="M36"/>
      <c r="N36"/>
      <c r="O36"/>
      <c r="P36"/>
      <c r="Q36"/>
      <c r="R36"/>
    </row>
    <row r="38" spans="1:18">
      <c r="A38" s="93" t="s">
        <v>99</v>
      </c>
      <c r="B38" s="94"/>
      <c r="C38" s="93"/>
      <c r="D38" s="95"/>
      <c r="E38" s="95"/>
      <c r="F38" s="95"/>
      <c r="G38" s="95"/>
      <c r="H38" s="95"/>
    </row>
    <row r="39" spans="1:18">
      <c r="A39" s="96" t="s">
        <v>91</v>
      </c>
      <c r="B39" s="97" t="s">
        <v>97</v>
      </c>
      <c r="C39" s="97"/>
      <c r="D39" s="95"/>
      <c r="E39" s="95"/>
      <c r="F39" s="95"/>
      <c r="G39" s="95"/>
      <c r="H39" s="95"/>
    </row>
    <row r="40" spans="1:18">
      <c r="A40" s="96" t="s">
        <v>92</v>
      </c>
      <c r="B40" s="97" t="s">
        <v>98</v>
      </c>
      <c r="C40" s="97"/>
      <c r="D40" s="95"/>
      <c r="E40" s="95"/>
      <c r="F40" s="95"/>
      <c r="G40" s="95"/>
      <c r="H40" s="95"/>
    </row>
    <row r="41" spans="1:18">
      <c r="A41" s="96" t="s">
        <v>93</v>
      </c>
      <c r="B41" s="97" t="s">
        <v>94</v>
      </c>
      <c r="C41" s="97"/>
      <c r="D41" s="95"/>
      <c r="E41" s="95"/>
      <c r="F41" s="95"/>
      <c r="G41" s="95"/>
      <c r="H41" s="95"/>
    </row>
    <row r="42" spans="1:18">
      <c r="A42" s="98" t="s">
        <v>95</v>
      </c>
      <c r="B42" s="97" t="s">
        <v>96</v>
      </c>
      <c r="C42" s="97"/>
      <c r="D42" s="95"/>
      <c r="E42" s="95"/>
      <c r="F42" s="95"/>
      <c r="G42" s="95"/>
      <c r="H42" s="95"/>
    </row>
  </sheetData>
  <printOptions horizontalCentered="1" verticalCentered="1"/>
  <pageMargins left="0.25" right="0.25" top="0.85" bottom="0.25" header="0.3" footer="0.3"/>
  <pageSetup fitToHeight="2" orientation="landscape" r:id="rId1"/>
  <headerFooter>
    <oddHeader>&amp;C&amp;"Arial,Bold"&amp;14Career Pathways for the Volunteer Engagement Professional
Pay Structure (as of May 2024)</oddHeader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46B88-87F7-4533-99E3-158EAE4D24EA}">
  <sheetPr>
    <pageSetUpPr fitToPage="1"/>
  </sheetPr>
  <dimension ref="A1:G55"/>
  <sheetViews>
    <sheetView view="pageLayout" zoomScaleNormal="145" workbookViewId="0">
      <selection activeCell="A5" sqref="A5"/>
    </sheetView>
  </sheetViews>
  <sheetFormatPr baseColWidth="10" defaultColWidth="8.83203125" defaultRowHeight="13"/>
  <cols>
    <col min="1" max="1" width="16.1640625" customWidth="1"/>
    <col min="2" max="2" width="17.1640625" style="17" customWidth="1"/>
    <col min="3" max="3" width="12.6640625" style="18" customWidth="1"/>
    <col min="4" max="4" width="22.83203125" style="18" bestFit="1" customWidth="1"/>
    <col min="5" max="5" width="15.5" style="19" bestFit="1" customWidth="1"/>
    <col min="6" max="6" width="12.5" customWidth="1"/>
    <col min="7" max="7" width="22.83203125" style="18" bestFit="1" customWidth="1"/>
  </cols>
  <sheetData>
    <row r="1" spans="1:7" ht="12" customHeight="1">
      <c r="A1" s="1"/>
      <c r="B1" s="99" t="s">
        <v>0</v>
      </c>
      <c r="C1" s="100"/>
      <c r="D1" s="101"/>
      <c r="E1" s="102" t="s">
        <v>1</v>
      </c>
      <c r="F1" s="102"/>
      <c r="G1" s="103"/>
    </row>
    <row r="2" spans="1:7">
      <c r="A2" s="1"/>
      <c r="B2" s="104" t="s">
        <v>2</v>
      </c>
      <c r="C2" s="105"/>
      <c r="D2" s="106"/>
      <c r="E2" s="107" t="s">
        <v>3</v>
      </c>
      <c r="F2" s="107"/>
      <c r="G2" s="108"/>
    </row>
    <row r="3" spans="1:7">
      <c r="A3" s="1"/>
      <c r="B3" s="2">
        <v>86285</v>
      </c>
      <c r="C3" s="3" t="s">
        <v>4</v>
      </c>
      <c r="D3" s="3"/>
      <c r="E3" s="4">
        <v>20.413942307692309</v>
      </c>
      <c r="F3" s="3" t="s">
        <v>4</v>
      </c>
      <c r="G3" s="3"/>
    </row>
    <row r="4" spans="1:7" ht="20.25" customHeight="1">
      <c r="A4" s="1"/>
      <c r="B4" s="5"/>
      <c r="C4" s="6"/>
      <c r="D4" s="6"/>
      <c r="E4" s="7"/>
      <c r="F4" s="6"/>
      <c r="G4" s="6"/>
    </row>
    <row r="5" spans="1:7">
      <c r="A5" s="8" t="s">
        <v>5</v>
      </c>
      <c r="B5" s="9" t="s">
        <v>6</v>
      </c>
      <c r="C5" s="10" t="s">
        <v>7</v>
      </c>
      <c r="D5" s="10" t="s">
        <v>8</v>
      </c>
      <c r="E5" s="11" t="s">
        <v>6</v>
      </c>
      <c r="F5" s="12" t="s">
        <v>7</v>
      </c>
      <c r="G5" s="12" t="s">
        <v>8</v>
      </c>
    </row>
    <row r="6" spans="1:7">
      <c r="A6" s="13" t="s">
        <v>9</v>
      </c>
      <c r="B6" s="14">
        <f>B3*D6</f>
        <v>80324.465804110383</v>
      </c>
      <c r="C6" s="15">
        <v>-6.9079610545165607E-2</v>
      </c>
      <c r="D6" s="15">
        <v>0.93092038945483435</v>
      </c>
      <c r="E6" s="16">
        <f>E3*G6</f>
        <v>21.783755729746712</v>
      </c>
      <c r="F6" s="15">
        <v>6.7101856241566685E-2</v>
      </c>
      <c r="G6" s="15">
        <v>1.0671018562415666</v>
      </c>
    </row>
    <row r="7" spans="1:7">
      <c r="A7" s="13" t="s">
        <v>10</v>
      </c>
      <c r="B7" s="14">
        <f>B3*D7</f>
        <v>89294.430226628567</v>
      </c>
      <c r="C7" s="15">
        <v>3.4877791349928251E-2</v>
      </c>
      <c r="D7" s="15">
        <v>1.0348777913499283</v>
      </c>
      <c r="E7" s="16">
        <f>E3*G7</f>
        <v>21.049714406841474</v>
      </c>
      <c r="F7" s="15">
        <v>3.1144013712118449E-2</v>
      </c>
      <c r="G7" s="15">
        <v>1.0311440137121184</v>
      </c>
    </row>
    <row r="8" spans="1:7">
      <c r="A8" s="13" t="s">
        <v>11</v>
      </c>
      <c r="B8" s="14">
        <f>B3*D8</f>
        <v>78272.814119516624</v>
      </c>
      <c r="C8" s="15">
        <v>-9.2857227565432923E-2</v>
      </c>
      <c r="D8" s="15">
        <v>0.90714277243456709</v>
      </c>
      <c r="E8" s="16">
        <f>E3*G8</f>
        <v>22.371137680834174</v>
      </c>
      <c r="F8" s="15">
        <v>9.5875423945151528E-2</v>
      </c>
      <c r="G8" s="15">
        <v>1.0958754239451516</v>
      </c>
    </row>
    <row r="9" spans="1:7">
      <c r="A9" s="13" t="s">
        <v>12</v>
      </c>
      <c r="B9" s="14">
        <f>B3*D9</f>
        <v>71202.034498298206</v>
      </c>
      <c r="C9" s="15">
        <v>-0.17480402737094269</v>
      </c>
      <c r="D9" s="15">
        <v>0.82519597262905731</v>
      </c>
      <c r="E9" s="16">
        <f>E3*G9</f>
        <v>18.363688957508707</v>
      </c>
      <c r="F9" s="15">
        <v>-0.10043397396156231</v>
      </c>
      <c r="G9" s="15">
        <v>0.89956602603843772</v>
      </c>
    </row>
    <row r="10" spans="1:7">
      <c r="A10" s="13" t="s">
        <v>13</v>
      </c>
      <c r="B10" s="14">
        <f>B3*D10</f>
        <v>90743.377251758124</v>
      </c>
      <c r="C10" s="15">
        <v>5.1670362771723016E-2</v>
      </c>
      <c r="D10" s="15">
        <v>1.051670362771723</v>
      </c>
      <c r="E10" s="16">
        <f>E3*G10</f>
        <v>26.647337841856189</v>
      </c>
      <c r="F10" s="15">
        <v>0.30534991429925967</v>
      </c>
      <c r="G10" s="15">
        <v>1.3053499142992597</v>
      </c>
    </row>
    <row r="11" spans="1:7">
      <c r="A11" s="13" t="s">
        <v>14</v>
      </c>
      <c r="B11" s="14">
        <f>B3*D11</f>
        <v>93772.249564175843</v>
      </c>
      <c r="C11" s="15">
        <v>8.6773478173214902E-2</v>
      </c>
      <c r="D11" s="15">
        <v>1.0867734781732148</v>
      </c>
      <c r="E11" s="16">
        <f>E3*G11</f>
        <v>24.172740116362249</v>
      </c>
      <c r="F11" s="15">
        <v>0.18412895226286422</v>
      </c>
      <c r="G11" s="15">
        <v>1.1841289522628642</v>
      </c>
    </row>
    <row r="12" spans="1:7">
      <c r="A12" s="13" t="s">
        <v>15</v>
      </c>
      <c r="B12" s="14">
        <f>B3*D12</f>
        <v>99278.452913202811</v>
      </c>
      <c r="C12" s="15">
        <v>0.15058762140815674</v>
      </c>
      <c r="D12" s="15">
        <v>1.1505876214081567</v>
      </c>
      <c r="E12" s="16">
        <f>E3*G12</f>
        <v>24.296321109873681</v>
      </c>
      <c r="F12" s="15">
        <v>0.19018270668465775</v>
      </c>
      <c r="G12" s="15">
        <v>1.1901827066846578</v>
      </c>
    </row>
    <row r="13" spans="1:7">
      <c r="A13" s="13" t="s">
        <v>16</v>
      </c>
      <c r="B13" s="14">
        <f>B3*D13</f>
        <v>94989.938095181627</v>
      </c>
      <c r="C13" s="15">
        <v>0.10088587929746333</v>
      </c>
      <c r="D13" s="15">
        <v>1.1008858792974634</v>
      </c>
      <c r="E13" s="16">
        <f>E3*G13</f>
        <v>20.833819900104636</v>
      </c>
      <c r="F13" s="15">
        <v>2.0568177674045441E-2</v>
      </c>
      <c r="G13" s="15">
        <v>1.0205681776740454</v>
      </c>
    </row>
    <row r="14" spans="1:7">
      <c r="A14" s="13" t="s">
        <v>17</v>
      </c>
      <c r="B14" s="14">
        <f>B3*D14</f>
        <v>82904.123608031019</v>
      </c>
      <c r="C14" s="15">
        <v>-3.9182666650854452E-2</v>
      </c>
      <c r="D14" s="15">
        <v>0.96081733334914554</v>
      </c>
      <c r="E14" s="16">
        <f>E3*G14</f>
        <v>18.788777796635372</v>
      </c>
      <c r="F14" s="15">
        <v>-7.9610517486597865E-2</v>
      </c>
      <c r="G14" s="15">
        <v>0.92038948251340214</v>
      </c>
    </row>
    <row r="15" spans="1:7">
      <c r="A15" s="13" t="s">
        <v>18</v>
      </c>
      <c r="B15" s="14">
        <f>B3*D15</f>
        <v>81878.809399570702</v>
      </c>
      <c r="C15" s="15">
        <v>-5.1065545580683797E-2</v>
      </c>
      <c r="D15" s="15">
        <v>0.94893445441931623</v>
      </c>
      <c r="E15" s="16">
        <f>E3*G15</f>
        <v>17.034821045352665</v>
      </c>
      <c r="F15" s="15">
        <v>-0.16553006819590824</v>
      </c>
      <c r="G15" s="15">
        <v>0.83446993180409179</v>
      </c>
    </row>
    <row r="16" spans="1:7">
      <c r="A16" s="13" t="s">
        <v>19</v>
      </c>
      <c r="B16" s="14">
        <f>B3*D16</f>
        <v>86527.514438528044</v>
      </c>
      <c r="C16" s="15">
        <v>2.8106210642410731E-3</v>
      </c>
      <c r="D16" s="15">
        <v>1.0028106210642411</v>
      </c>
      <c r="E16" s="16">
        <f>E3*G16</f>
        <v>21.678786331643632</v>
      </c>
      <c r="F16" s="15">
        <v>6.1959811823055322E-2</v>
      </c>
      <c r="G16" s="15">
        <v>1.0619598118230553</v>
      </c>
    </row>
    <row r="17" spans="1:7">
      <c r="A17" s="13" t="s">
        <v>20</v>
      </c>
      <c r="B17" s="14">
        <f>B3*D17</f>
        <v>71695.249516739204</v>
      </c>
      <c r="C17" s="15">
        <v>-0.16908791195759165</v>
      </c>
      <c r="D17" s="15">
        <v>0.83091208804240835</v>
      </c>
      <c r="E17" s="16">
        <f>E3*G17</f>
        <v>16.83232688730984</v>
      </c>
      <c r="F17" s="15">
        <v>-0.17544947303161809</v>
      </c>
      <c r="G17" s="15">
        <v>0.82455052696838194</v>
      </c>
    </row>
    <row r="18" spans="1:7">
      <c r="A18" s="13" t="s">
        <v>21</v>
      </c>
      <c r="B18" s="14">
        <f>B3*D18</f>
        <v>88334.605149247524</v>
      </c>
      <c r="C18" s="15">
        <v>2.3753898699050081E-2</v>
      </c>
      <c r="D18" s="15">
        <v>1.02375389869905</v>
      </c>
      <c r="E18" s="16">
        <f>E3*G18</f>
        <v>22.507374559223283</v>
      </c>
      <c r="F18" s="15">
        <v>0.10254914116917691</v>
      </c>
      <c r="G18" s="15">
        <v>1.102549141169177</v>
      </c>
    </row>
    <row r="19" spans="1:7">
      <c r="A19" s="13" t="s">
        <v>22</v>
      </c>
      <c r="B19" s="14">
        <f>B3*D19</f>
        <v>78717.935557321252</v>
      </c>
      <c r="C19" s="15">
        <v>-8.769849270068665E-2</v>
      </c>
      <c r="D19" s="15">
        <v>0.91230150729931336</v>
      </c>
      <c r="E19" s="16">
        <f>E3*G19</f>
        <v>17.012487130862649</v>
      </c>
      <c r="F19" s="15">
        <v>-0.16662412019984682</v>
      </c>
      <c r="G19" s="15">
        <v>0.83337587980015315</v>
      </c>
    </row>
    <row r="20" spans="1:7">
      <c r="A20" s="13" t="s">
        <v>23</v>
      </c>
      <c r="B20" s="14">
        <f>B3*D20</f>
        <v>76334.745146638525</v>
      </c>
      <c r="C20" s="15">
        <v>-0.11531847775814427</v>
      </c>
      <c r="D20" s="15">
        <v>0.8846815222418557</v>
      </c>
      <c r="E20" s="16">
        <f>E3*G20</f>
        <v>17.323673006090225</v>
      </c>
      <c r="F20" s="15">
        <v>-0.15138032894496919</v>
      </c>
      <c r="G20" s="15">
        <v>0.84861967105503078</v>
      </c>
    </row>
    <row r="21" spans="1:7">
      <c r="A21" s="13" t="s">
        <v>24</v>
      </c>
      <c r="B21" s="14">
        <f>B3*D21</f>
        <v>74815.192652064085</v>
      </c>
      <c r="C21" s="15">
        <v>-0.13292933126193329</v>
      </c>
      <c r="D21" s="15">
        <v>0.86707066873806671</v>
      </c>
      <c r="E21" s="16">
        <f>E3*G21</f>
        <v>16.838282597840511</v>
      </c>
      <c r="F21" s="15">
        <v>-0.17515772583056782</v>
      </c>
      <c r="G21" s="15">
        <v>0.82484227416943223</v>
      </c>
    </row>
    <row r="22" spans="1:7">
      <c r="A22" s="13" t="s">
        <v>25</v>
      </c>
      <c r="B22" s="14">
        <f>B3*D22</f>
        <v>74611.562385114376</v>
      </c>
      <c r="C22" s="15">
        <v>-0.13528930422304708</v>
      </c>
      <c r="D22" s="15">
        <v>0.86471069577695292</v>
      </c>
      <c r="E22" s="16">
        <f>E3*G22</f>
        <v>16.830837959677172</v>
      </c>
      <c r="F22" s="15">
        <v>-0.17552240983188067</v>
      </c>
      <c r="G22" s="15">
        <v>0.82447759016811928</v>
      </c>
    </row>
    <row r="23" spans="1:7">
      <c r="A23" s="13" t="s">
        <v>26</v>
      </c>
      <c r="B23" s="14">
        <f>B3*D23</f>
        <v>78467.234977408298</v>
      </c>
      <c r="C23" s="15">
        <v>-9.0603987049796622E-2</v>
      </c>
      <c r="D23" s="15">
        <v>0.90939601295020334</v>
      </c>
      <c r="E23" s="16">
        <f>E3*G23</f>
        <v>15.871224100422754</v>
      </c>
      <c r="F23" s="15">
        <v>-0.22253017760110863</v>
      </c>
      <c r="G23" s="15">
        <v>0.7774698223988914</v>
      </c>
    </row>
    <row r="24" spans="1:7">
      <c r="A24" s="13" t="s">
        <v>27</v>
      </c>
      <c r="B24" s="14">
        <f>B3*D24</f>
        <v>77648.620838917021</v>
      </c>
      <c r="C24" s="15">
        <v>-0.10009131553668631</v>
      </c>
      <c r="D24" s="15">
        <v>0.89990868446331373</v>
      </c>
      <c r="E24" s="16">
        <f>E3*G24</f>
        <v>22.120253374729646</v>
      </c>
      <c r="F24" s="15">
        <v>8.358557310090807E-2</v>
      </c>
      <c r="G24" s="15">
        <v>1.0835855731009081</v>
      </c>
    </row>
    <row r="25" spans="1:7">
      <c r="A25" s="13" t="s">
        <v>28</v>
      </c>
      <c r="B25" s="14">
        <f>B3*D25</f>
        <v>94496.723076740629</v>
      </c>
      <c r="C25" s="15">
        <v>9.5169763884112288E-2</v>
      </c>
      <c r="D25" s="15">
        <v>1.0951697638841122</v>
      </c>
      <c r="E25" s="16">
        <f>E3*G25</f>
        <v>24.497326340283838</v>
      </c>
      <c r="F25" s="15">
        <v>0.20002917472010504</v>
      </c>
      <c r="G25" s="15">
        <v>1.2000291747201051</v>
      </c>
    </row>
    <row r="26" spans="1:7">
      <c r="A26" s="13" t="s">
        <v>29</v>
      </c>
      <c r="B26" s="14">
        <f>B3*D26</f>
        <v>95783.993809518171</v>
      </c>
      <c r="C26" s="15">
        <v>0.11008858792974634</v>
      </c>
      <c r="D26" s="15">
        <v>1.1100885879297464</v>
      </c>
      <c r="E26" s="16">
        <f>E3*G26</f>
        <v>25.5172417686613</v>
      </c>
      <c r="F26" s="15">
        <v>0.24999088289996718</v>
      </c>
      <c r="G26" s="15">
        <v>1.2499908828999671</v>
      </c>
    </row>
    <row r="27" spans="1:7">
      <c r="A27" s="13" t="s">
        <v>30</v>
      </c>
      <c r="B27" s="14">
        <f>B3*D27</f>
        <v>84076.788361419778</v>
      </c>
      <c r="C27" s="15">
        <v>-2.5592068593384962E-2</v>
      </c>
      <c r="D27" s="15">
        <v>0.97440793140661508</v>
      </c>
      <c r="E27" s="16">
        <f>E3*G27</f>
        <v>19.891328708625899</v>
      </c>
      <c r="F27" s="15">
        <v>-2.5600816892162939E-2</v>
      </c>
      <c r="G27" s="15">
        <v>0.97439918310783702</v>
      </c>
    </row>
    <row r="28" spans="1:7">
      <c r="A28" s="13" t="s">
        <v>31</v>
      </c>
      <c r="B28" s="14">
        <f>B3*D28</f>
        <v>95281.346413332838</v>
      </c>
      <c r="C28" s="15">
        <v>0.10426315597534735</v>
      </c>
      <c r="D28" s="15">
        <v>1.1042631559753473</v>
      </c>
      <c r="E28" s="16">
        <f>E3*G28</f>
        <v>20.336956981579075</v>
      </c>
      <c r="F28" s="15">
        <v>-3.771213073538655E-3</v>
      </c>
      <c r="G28" s="15">
        <v>0.99622878692646133</v>
      </c>
    </row>
    <row r="29" spans="1:7">
      <c r="A29" s="13" t="s">
        <v>32</v>
      </c>
      <c r="B29" s="14">
        <f>B3*D29</f>
        <v>70752.819989801123</v>
      </c>
      <c r="C29" s="15">
        <v>-0.18001019887812342</v>
      </c>
      <c r="D29" s="15">
        <v>0.81998980112187658</v>
      </c>
      <c r="E29" s="16">
        <f>E3*G29</f>
        <v>15.815389314197711</v>
      </c>
      <c r="F29" s="15">
        <v>-0.22526530761095512</v>
      </c>
      <c r="G29" s="15">
        <v>0.77473469238904491</v>
      </c>
    </row>
    <row r="30" spans="1:7">
      <c r="A30" s="13" t="s">
        <v>33</v>
      </c>
      <c r="B30" s="14">
        <f>B3*D30</f>
        <v>78290.209669959571</v>
      </c>
      <c r="C30" s="15">
        <v>-9.2655621835086507E-2</v>
      </c>
      <c r="D30" s="15">
        <v>0.90734437816491353</v>
      </c>
      <c r="E30" s="16">
        <f>E3*G30</f>
        <v>19.954608133014283</v>
      </c>
      <c r="F30" s="15">
        <v>-2.2501002881003609E-2</v>
      </c>
      <c r="G30" s="15">
        <v>0.97749899711899635</v>
      </c>
    </row>
    <row r="31" spans="1:7">
      <c r="A31" s="13" t="s">
        <v>34</v>
      </c>
      <c r="B31" s="14">
        <f>B3*D31</f>
        <v>76940.519609122071</v>
      </c>
      <c r="C31" s="15">
        <v>-0.1082978546778459</v>
      </c>
      <c r="D31" s="15">
        <v>0.89170214532215408</v>
      </c>
      <c r="E31" s="16">
        <f>E3*G31</f>
        <v>15.815389314197711</v>
      </c>
      <c r="F31" s="15">
        <v>-0.22526530761095512</v>
      </c>
      <c r="G31" s="15">
        <v>0.77473469238904491</v>
      </c>
    </row>
    <row r="32" spans="1:7">
      <c r="A32" s="13" t="s">
        <v>35</v>
      </c>
      <c r="B32" s="14">
        <f>B3*D32</f>
        <v>74683.191122232369</v>
      </c>
      <c r="C32" s="15">
        <v>-0.13445916298044425</v>
      </c>
      <c r="D32" s="15">
        <v>0.86554083701955575</v>
      </c>
      <c r="E32" s="16">
        <f>E3*G32</f>
        <v>18.581816855694541</v>
      </c>
      <c r="F32" s="15">
        <v>-8.9748732723095442E-2</v>
      </c>
      <c r="G32" s="15">
        <v>0.91025126727690453</v>
      </c>
    </row>
    <row r="33" spans="1:7">
      <c r="A33" s="13" t="s">
        <v>36</v>
      </c>
      <c r="B33" s="14">
        <f>B3*D33</f>
        <v>86818.122457692458</v>
      </c>
      <c r="C33" s="15">
        <v>6.178622677086916E-3</v>
      </c>
      <c r="D33" s="15">
        <v>1.006178622677087</v>
      </c>
      <c r="E33" s="16">
        <f>E3*G33</f>
        <v>18.892258267105785</v>
      </c>
      <c r="F33" s="15">
        <v>-7.4541409868349076E-2</v>
      </c>
      <c r="G33" s="15">
        <v>0.92545859013165088</v>
      </c>
    </row>
    <row r="34" spans="1:7">
      <c r="A34" s="13" t="s">
        <v>37</v>
      </c>
      <c r="B34" s="14">
        <f>B3*D34</f>
        <v>88969.031106578273</v>
      </c>
      <c r="C34" s="15">
        <v>3.1106578276389598E-2</v>
      </c>
      <c r="D34" s="15">
        <v>1.0311065782763895</v>
      </c>
      <c r="E34" s="16">
        <f>E3*G34</f>
        <v>18.744854431471669</v>
      </c>
      <c r="F34" s="15">
        <v>-8.1762153094343745E-2</v>
      </c>
      <c r="G34" s="15">
        <v>0.91823784690565624</v>
      </c>
    </row>
    <row r="35" spans="1:7">
      <c r="A35" s="13" t="s">
        <v>38</v>
      </c>
      <c r="B35" s="14">
        <f>B3*D35</f>
        <v>109455.8731899956</v>
      </c>
      <c r="C35" s="15">
        <v>0.26853883282141289</v>
      </c>
      <c r="D35" s="15">
        <v>1.2685388328214129</v>
      </c>
      <c r="E35" s="16">
        <f>E3*G35</f>
        <v>24.163062086749907</v>
      </c>
      <c r="F35" s="15">
        <v>0.1836548630611575</v>
      </c>
      <c r="G35" s="15">
        <v>1.1836548630611574</v>
      </c>
    </row>
    <row r="36" spans="1:7">
      <c r="A36" s="13" t="s">
        <v>39</v>
      </c>
      <c r="B36" s="14">
        <f>B3*D36</f>
        <v>76545.538287300034</v>
      </c>
      <c r="C36" s="15">
        <v>-0.11287549067277018</v>
      </c>
      <c r="D36" s="15">
        <v>0.88712450932722986</v>
      </c>
      <c r="E36" s="16">
        <f>E3*G36</f>
        <v>18.702419993940637</v>
      </c>
      <c r="F36" s="15">
        <v>-8.3840851901827065E-2</v>
      </c>
      <c r="G36" s="15">
        <v>0.91615914809817289</v>
      </c>
    </row>
    <row r="37" spans="1:7">
      <c r="A37" s="13" t="s">
        <v>40</v>
      </c>
      <c r="B37" s="14">
        <f>B3*D37</f>
        <v>103598.68902909051</v>
      </c>
      <c r="C37" s="15">
        <v>0.20065699749771712</v>
      </c>
      <c r="D37" s="15">
        <v>1.200656997497717</v>
      </c>
      <c r="E37" s="16">
        <f>E3*G37</f>
        <v>23.84592050099166</v>
      </c>
      <c r="F37" s="15">
        <v>0.16811932460522958</v>
      </c>
      <c r="G37" s="15">
        <v>1.1681193246052295</v>
      </c>
    </row>
    <row r="38" spans="1:7">
      <c r="A38" s="13" t="s">
        <v>41</v>
      </c>
      <c r="B38" s="14">
        <f>B3*D38</f>
        <v>83322.640086334693</v>
      </c>
      <c r="C38" s="15">
        <v>-3.4332269961932095E-2</v>
      </c>
      <c r="D38" s="15">
        <v>0.96566773003806794</v>
      </c>
      <c r="E38" s="16">
        <f>E3*G38</f>
        <v>17.782262716951916</v>
      </c>
      <c r="F38" s="15">
        <v>-0.12891579446409687</v>
      </c>
      <c r="G38" s="15">
        <v>0.87108420553590316</v>
      </c>
    </row>
    <row r="39" spans="1:7">
      <c r="A39" s="13" t="s">
        <v>42</v>
      </c>
      <c r="B39" s="14">
        <f>B3*D39</f>
        <v>80747.075353106513</v>
      </c>
      <c r="C39" s="15">
        <v>-6.4181777213808813E-2</v>
      </c>
      <c r="D39" s="15">
        <v>0.9358182227861912</v>
      </c>
      <c r="E39" s="16">
        <f>E3*G39</f>
        <v>17.156168647415093</v>
      </c>
      <c r="F39" s="15">
        <v>-0.1595857189745086</v>
      </c>
      <c r="G39" s="15">
        <v>0.84041428102549143</v>
      </c>
    </row>
    <row r="40" spans="1:7">
      <c r="A40" s="13" t="s">
        <v>43</v>
      </c>
      <c r="B40" s="14">
        <f>B3*D40</f>
        <v>81998.531717325051</v>
      </c>
      <c r="C40" s="15">
        <v>-4.9678023789476181E-2</v>
      </c>
      <c r="D40" s="15">
        <v>0.95032197621052383</v>
      </c>
      <c r="E40" s="16">
        <f>E3*G40</f>
        <v>18.525237605653164</v>
      </c>
      <c r="F40" s="15">
        <v>-9.2520331133073189E-2</v>
      </c>
      <c r="G40" s="15">
        <v>0.90747966886692677</v>
      </c>
    </row>
    <row r="41" spans="1:7">
      <c r="A41" s="13" t="s">
        <v>44</v>
      </c>
      <c r="B41" s="14">
        <f>B3*D41</f>
        <v>75646.086002632728</v>
      </c>
      <c r="C41" s="15">
        <v>-0.12329969284774024</v>
      </c>
      <c r="D41" s="15">
        <v>0.87670030715225977</v>
      </c>
      <c r="E41" s="16">
        <f>E3*G41</f>
        <v>16.099774492037266</v>
      </c>
      <c r="F41" s="15">
        <v>-0.21133437876080377</v>
      </c>
      <c r="G41" s="15">
        <v>0.78866562123919626</v>
      </c>
    </row>
    <row r="42" spans="1:7">
      <c r="A42" s="13" t="s">
        <v>45</v>
      </c>
      <c r="B42" s="14">
        <f>B3*D42</f>
        <v>81247.453245259298</v>
      </c>
      <c r="C42" s="15">
        <v>-5.8382647676197476E-2</v>
      </c>
      <c r="D42" s="15">
        <v>0.9416173523238025</v>
      </c>
      <c r="E42" s="16">
        <f>E3*G42</f>
        <v>23.057533319494045</v>
      </c>
      <c r="F42" s="15">
        <v>0.12949928886619744</v>
      </c>
      <c r="G42" s="15">
        <v>1.1294992888661974</v>
      </c>
    </row>
    <row r="43" spans="1:7">
      <c r="A43" s="13" t="s">
        <v>46</v>
      </c>
      <c r="B43" s="14">
        <f>B3*D43</f>
        <v>88070.602089584092</v>
      </c>
      <c r="C43" s="15">
        <v>2.0694235262028154E-2</v>
      </c>
      <c r="D43" s="15">
        <v>1.0206942352620281</v>
      </c>
      <c r="E43" s="16">
        <f>E3*G43</f>
        <v>17.852242315687306</v>
      </c>
      <c r="F43" s="15">
        <v>-0.12548776485175595</v>
      </c>
      <c r="G43" s="15">
        <v>0.87451223514824405</v>
      </c>
    </row>
    <row r="44" spans="1:7">
      <c r="A44" s="13" t="s">
        <v>47</v>
      </c>
      <c r="B44" s="14">
        <f>B3*D44</f>
        <v>97017.031355620653</v>
      </c>
      <c r="C44" s="15">
        <v>0.12437887646312394</v>
      </c>
      <c r="D44" s="15">
        <v>1.124378876463124</v>
      </c>
      <c r="E44" s="16">
        <f>E3*G44</f>
        <v>22.252767934037081</v>
      </c>
      <c r="F44" s="15">
        <v>9.0076948324277012E-2</v>
      </c>
      <c r="G44" s="15">
        <v>1.0900769483242769</v>
      </c>
    </row>
    <row r="45" spans="1:7">
      <c r="A45" s="13" t="s">
        <v>48</v>
      </c>
      <c r="B45" s="14">
        <f>B3*D45</f>
        <v>78540.910249872511</v>
      </c>
      <c r="C45" s="15">
        <v>-8.9750127485976536E-2</v>
      </c>
      <c r="D45" s="15">
        <v>0.91024987251402345</v>
      </c>
      <c r="E45" s="16">
        <f>E3*G45</f>
        <v>17.035565509169</v>
      </c>
      <c r="F45" s="15">
        <v>-0.16549359979577696</v>
      </c>
      <c r="G45" s="15">
        <v>0.83450640020422306</v>
      </c>
    </row>
    <row r="46" spans="1:7">
      <c r="A46" s="13" t="s">
        <v>49</v>
      </c>
      <c r="B46" s="14">
        <f>B3*D46</f>
        <v>78981.938616984684</v>
      </c>
      <c r="C46" s="15">
        <v>-8.4638829263664714E-2</v>
      </c>
      <c r="D46" s="15">
        <v>0.91536117073633527</v>
      </c>
      <c r="E46" s="16">
        <f>E3*G46</f>
        <v>17.861175881483312</v>
      </c>
      <c r="F46" s="15">
        <v>-0.12505014405018053</v>
      </c>
      <c r="G46" s="15">
        <v>0.87494985594981944</v>
      </c>
    </row>
    <row r="47" spans="1:7">
      <c r="A47" s="13" t="s">
        <v>50</v>
      </c>
      <c r="B47" s="14">
        <f>B3*D47</f>
        <v>78793.657365131701</v>
      </c>
      <c r="C47" s="15">
        <v>-8.6820914815649353E-2</v>
      </c>
      <c r="D47" s="15">
        <v>0.91317908518435065</v>
      </c>
      <c r="E47" s="16">
        <f>E3*G47</f>
        <v>16.559108666715293</v>
      </c>
      <c r="F47" s="15">
        <v>-0.18883337587980015</v>
      </c>
      <c r="G47" s="15">
        <v>0.8111666241201998</v>
      </c>
    </row>
    <row r="48" spans="1:7">
      <c r="A48" s="13" t="s">
        <v>51</v>
      </c>
      <c r="B48" s="14">
        <f>B3*D48</f>
        <v>84462.560274183794</v>
      </c>
      <c r="C48" s="15">
        <v>-2.1121165043938191E-2</v>
      </c>
      <c r="D48" s="15">
        <v>0.97887883495606176</v>
      </c>
      <c r="E48" s="16">
        <f>E3*G48</f>
        <v>17.313250512661551</v>
      </c>
      <c r="F48" s="15">
        <v>-0.15189088654680719</v>
      </c>
      <c r="G48" s="15">
        <v>0.84810911345319284</v>
      </c>
    </row>
    <row r="49" spans="1:7">
      <c r="A49" s="13" t="s">
        <v>52</v>
      </c>
      <c r="B49" s="14">
        <f>B3*D49</f>
        <v>74808.029778352284</v>
      </c>
      <c r="C49" s="15">
        <v>-0.13301234538619355</v>
      </c>
      <c r="D49" s="15">
        <v>0.86698765461380645</v>
      </c>
      <c r="E49" s="16">
        <f>E3*G49</f>
        <v>17.00727588414831</v>
      </c>
      <c r="F49" s="15">
        <v>-0.16687939900076584</v>
      </c>
      <c r="G49" s="15">
        <v>0.83312060099923413</v>
      </c>
    </row>
    <row r="50" spans="1:7">
      <c r="A50" s="13" t="s">
        <v>53</v>
      </c>
      <c r="B50" s="14">
        <f>B3*D50</f>
        <v>78251.325498381222</v>
      </c>
      <c r="C50" s="15">
        <v>-9.3106269938213776E-2</v>
      </c>
      <c r="D50" s="15">
        <v>0.9068937300617862</v>
      </c>
      <c r="E50" s="16">
        <f>E3*G50</f>
        <v>21.726432015889003</v>
      </c>
      <c r="F50" s="15">
        <v>6.4293789431457637E-2</v>
      </c>
      <c r="G50" s="15">
        <v>1.0642937894314577</v>
      </c>
    </row>
    <row r="51" spans="1:7">
      <c r="A51" s="13" t="s">
        <v>54</v>
      </c>
      <c r="B51" s="14">
        <f>B3*D51</f>
        <v>92160.602979021132</v>
      </c>
      <c r="C51" s="15">
        <v>6.8095300214650809E-2</v>
      </c>
      <c r="D51" s="15">
        <v>1.0680953002146507</v>
      </c>
      <c r="E51" s="16">
        <f>E3*G51</f>
        <v>20.951445183085394</v>
      </c>
      <c r="F51" s="15">
        <v>2.6330184894788666E-2</v>
      </c>
      <c r="G51" s="15">
        <v>1.0263301848947886</v>
      </c>
    </row>
    <row r="52" spans="1:7">
      <c r="A52" s="13" t="s">
        <v>55</v>
      </c>
      <c r="B52" s="14">
        <f>B3*D52</f>
        <v>94078.206598436955</v>
      </c>
      <c r="C52" s="15">
        <v>9.0319367195189931E-2</v>
      </c>
      <c r="D52" s="15">
        <v>1.0903193671951898</v>
      </c>
      <c r="E52" s="16">
        <f>E3*G52</f>
        <v>26.643615522774521</v>
      </c>
      <c r="F52" s="15">
        <v>0.30516757229860325</v>
      </c>
      <c r="G52" s="15">
        <v>1.3051675722986034</v>
      </c>
    </row>
    <row r="53" spans="1:7">
      <c r="A53" s="13" t="s">
        <v>56</v>
      </c>
      <c r="B53" s="14">
        <f>B3*D53</f>
        <v>72416.653226284645</v>
      </c>
      <c r="C53" s="15">
        <v>-0.16072720372852009</v>
      </c>
      <c r="D53" s="15">
        <v>0.83927279627147988</v>
      </c>
      <c r="E53" s="16">
        <f>E3*G53</f>
        <v>16.087118607159589</v>
      </c>
      <c r="F53" s="15">
        <v>-0.21195434156303564</v>
      </c>
      <c r="G53" s="15">
        <v>0.78804565843696439</v>
      </c>
    </row>
    <row r="54" spans="1:7">
      <c r="A54" s="13" t="s">
        <v>57</v>
      </c>
      <c r="B54" s="14">
        <f>B3*D54</f>
        <v>86458.955504429396</v>
      </c>
      <c r="C54" s="15">
        <v>2.0160573034640607E-3</v>
      </c>
      <c r="D54" s="15">
        <v>1.002016057303464</v>
      </c>
      <c r="E54" s="16">
        <f>E3*G54</f>
        <v>17.516489134520707</v>
      </c>
      <c r="F54" s="15">
        <v>-0.14193501331096606</v>
      </c>
      <c r="G54" s="15">
        <v>0.85806498668903397</v>
      </c>
    </row>
    <row r="55" spans="1:7">
      <c r="A55" s="13" t="s">
        <v>58</v>
      </c>
      <c r="B55" s="14">
        <f>B3*D55</f>
        <v>80100.370183698396</v>
      </c>
      <c r="C55" s="15">
        <v>-7.1676766718451662E-2</v>
      </c>
      <c r="D55" s="15">
        <v>0.92832323328154831</v>
      </c>
      <c r="E55" s="16">
        <f>E3*G55</f>
        <v>17.351218167294579</v>
      </c>
      <c r="F55" s="15">
        <v>-0.15003099814011159</v>
      </c>
      <c r="G55" s="15">
        <v>0.84996900185988844</v>
      </c>
    </row>
  </sheetData>
  <mergeCells count="4">
    <mergeCell ref="B1:D1"/>
    <mergeCell ref="E1:G1"/>
    <mergeCell ref="B2:D2"/>
    <mergeCell ref="E2:G2"/>
  </mergeCells>
  <printOptions horizontalCentered="1" verticalCentered="1"/>
  <pageMargins left="0.2" right="0.2" top="0.84333333333333338" bottom="0.25" header="0.3" footer="0.3"/>
  <pageSetup scale="73" orientation="landscape" horizontalDpi="200" verticalDpi="200" r:id="rId1"/>
  <headerFooter>
    <oddHeader>&amp;C&amp;"Arial,Bold"&amp;14Career Pathways for the Volunteer Engagement Professional
Pay Differential by State (as of May 2024)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254BE-B82B-40A1-8D15-9F89B7594393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Pay Structure</vt:lpstr>
      <vt:lpstr>Pay Differentials by State</vt:lpstr>
      <vt:lpstr>Sheet2</vt:lpstr>
      <vt:lpstr>'Pay Differentials by State'!Print_Area</vt:lpstr>
      <vt:lpstr>'Pay Structure'!Print_Area</vt:lpstr>
      <vt:lpstr>'Pay Structure'!Print_Titles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Vixie (she/her/hers)</dc:creator>
  <cp:lastModifiedBy>Gretchen Jordan</cp:lastModifiedBy>
  <cp:lastPrinted>2024-06-12T15:41:35Z</cp:lastPrinted>
  <dcterms:created xsi:type="dcterms:W3CDTF">2024-06-09T20:05:16Z</dcterms:created>
  <dcterms:modified xsi:type="dcterms:W3CDTF">2024-06-12T15:41:42Z</dcterms:modified>
</cp:coreProperties>
</file>